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500" tabRatio="598" activeTab="0"/>
  </bookViews>
  <sheets>
    <sheet name="Ведомость дорог по факт" sheetId="1" r:id="rId1"/>
  </sheets>
  <definedNames>
    <definedName name="_xlnm.Print_Titles" localSheetId="0">'Ведомость дорог по факт'!$9:$11</definedName>
  </definedNames>
  <calcPr fullCalcOnLoad="1"/>
</workbook>
</file>

<file path=xl/sharedStrings.xml><?xml version="1.0" encoding="utf-8"?>
<sst xmlns="http://schemas.openxmlformats.org/spreadsheetml/2006/main" count="192" uniqueCount="167">
  <si>
    <t>Дорога  (длина 552 метра.  покрытие цементобетонное)</t>
  </si>
  <si>
    <t>Дорога  (длина 386 метра.  покрытие цементобетонное)</t>
  </si>
  <si>
    <t>Дорога  (длина 390 метра.  покрытие плиты ПДН)</t>
  </si>
  <si>
    <t>Дорога  (длина 1000 метра.  покрытие грунт)</t>
  </si>
  <si>
    <t>Дорога  (длина 414 метра.  покрытие плиты ПДН)</t>
  </si>
  <si>
    <t>Дорога  (длина 1328 метра.  покрытие плиты ПДН)</t>
  </si>
  <si>
    <t>Дорога  (длина 506 метра.  покрытие плиты ПДН)</t>
  </si>
  <si>
    <t>Дорога  (длина 572 метра.  покрытие плиты ПДН)</t>
  </si>
  <si>
    <t>Дорога  (длина 334 метра.  покрытие плиты ПДН)</t>
  </si>
  <si>
    <t>Дорога  (длина 396 метра.  покрытие бетонное)</t>
  </si>
  <si>
    <t>Дорога  (длина 144 метра.  покрытие плиты ПДН)</t>
  </si>
  <si>
    <t>Дорога  (длина 428 метра.  покрытие плиты ПДН)</t>
  </si>
  <si>
    <t>Дорога кольцевая (длина 970  метра.  покрытие плиты ПДН)</t>
  </si>
  <si>
    <t>Дорога (длина 188 метра.  покрытие плиты ПДН)</t>
  </si>
  <si>
    <t>Дорога (длина 880  метра.  покрытие цементобетонное)</t>
  </si>
  <si>
    <t>Дорога (длина 242  метра.  покрытие плиты ПДН)</t>
  </si>
  <si>
    <t>Дорога (длина 430  метра.  покрытие плиты ПДН)</t>
  </si>
  <si>
    <t>Дорога (длина 330  метра.  покрытие плиты ПДН)</t>
  </si>
  <si>
    <t>Дорога окружная (длина 1230  метра.  покрытие плиты ПДН)</t>
  </si>
  <si>
    <t>Дорога (длина 530  метра.  покрытие плиты ПДН)</t>
  </si>
  <si>
    <t>Дорога (длина 620  метра.  покрытие грунтовое)</t>
  </si>
  <si>
    <t>Дорога (длина 230  метра.  покрытие грунтовое)</t>
  </si>
  <si>
    <t>Дорога (длина 658  метра.  покрытие грунтовое)</t>
  </si>
  <si>
    <t>Дорога (длина 800  метра.  покрытие грунтовое)</t>
  </si>
  <si>
    <t>Дорога (длина 670  метра.  покрытие ПДН)</t>
  </si>
  <si>
    <t>Дорога (длина 1380  метра.  покрытие грунтовое)</t>
  </si>
  <si>
    <t>Дорога (длина 1190  метра.  покрытие грунтовое)</t>
  </si>
  <si>
    <t>Дорога кольцевая (длина 391  метра.  покрытие грунтовое)</t>
  </si>
  <si>
    <t>Переулок №1 (длина 280 метра.  покрытие грунтовое)</t>
  </si>
  <si>
    <t>Проезд № 2 (длина 100 метра.  покрытие грунтовое)</t>
  </si>
  <si>
    <t>Наименование объекта</t>
  </si>
  <si>
    <t>№ п/п</t>
  </si>
  <si>
    <t>мп</t>
  </si>
  <si>
    <t>п. Бобровский</t>
  </si>
  <si>
    <t>Дорога (длина 810  метра.  покрытие ПДН)</t>
  </si>
  <si>
    <t>Место расположения</t>
  </si>
  <si>
    <t>п. Горноправдинск</t>
  </si>
  <si>
    <t>Дорога (длина 158  метра.  покрытие щебень)</t>
  </si>
  <si>
    <t>Дорога (длина 918  метра.  покрытие плиты ПДН)</t>
  </si>
  <si>
    <t>ИТОГО:</t>
  </si>
  <si>
    <t>д. Лугофилинская</t>
  </si>
  <si>
    <t>МУНИЦИПАЛЬНОГО   ОБРАЗОВАНИЯ   СЕЛЬСКОЕ   ПОСЕЛЕНИЕ   ГОРНОПРАВДИНСК</t>
  </si>
  <si>
    <t>Исполнитель:</t>
  </si>
  <si>
    <t>Шипуло Е.А.</t>
  </si>
  <si>
    <r>
      <t>дороги</t>
    </r>
    <r>
      <rPr>
        <b/>
        <sz val="10"/>
        <rFont val="Times New Roman"/>
        <family val="1"/>
      </rPr>
      <t xml:space="preserve"> </t>
    </r>
  </si>
  <si>
    <t>Бетонные</t>
  </si>
  <si>
    <t>Асфальтовые</t>
  </si>
  <si>
    <t>Щебеночные</t>
  </si>
  <si>
    <t>Грунтовые</t>
  </si>
  <si>
    <t>ширина</t>
  </si>
  <si>
    <t>Протяженность                         м.п.</t>
  </si>
  <si>
    <t>Площадь</t>
  </si>
  <si>
    <t>площадь</t>
  </si>
  <si>
    <t>Всего:</t>
  </si>
  <si>
    <t xml:space="preserve">п. Горноправдинск </t>
  </si>
  <si>
    <t>ул. Петелина  Проезд к ж/д  Петелина  №№ 7,8,9</t>
  </si>
  <si>
    <r>
      <t>ул. Вертолетная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Проезд к ж/д Вертолетная 19</t>
    </r>
  </si>
  <si>
    <t>ул. Петелина Проезд к ж/д  Петелина  №№ 4,5,6</t>
  </si>
  <si>
    <t>ул.Геологов.  Проезд к ж/д Геологов 1,3</t>
  </si>
  <si>
    <r>
      <t xml:space="preserve">ул.Геологов.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Проезд к ж/д по ул. Ленина 20,22,24 (во дворах)</t>
    </r>
  </si>
  <si>
    <r>
      <t>ул.Геологов.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Проезд к ж/д Геологов  7</t>
    </r>
  </si>
  <si>
    <t>пер. Школьный  Проезды у дома пер. Школьный  №7</t>
  </si>
  <si>
    <t>пер. Школьный  Проезд к ж/д пер. Школьный  №2А,4А</t>
  </si>
  <si>
    <t>пер. Школьный  Проезд к ж/д пер. Школьный  №6А</t>
  </si>
  <si>
    <t>пер. Школьный  Проезд к ж/д пер. Школьный №3А)</t>
  </si>
  <si>
    <t xml:space="preserve"> ул. Победы. Проезд к ж/д Победы 7,  7а (поворот)</t>
  </si>
  <si>
    <t>Проезд к ж/д Победы  7а. 10а, 6а</t>
  </si>
  <si>
    <t>ул. Победы. Проезд к ж/д Победы  8,9,10</t>
  </si>
  <si>
    <t>ул. Победы. Проезд к ж/д Победы 13</t>
  </si>
  <si>
    <t>ул.Таежная.  Проезд к ж/д Таежная 14, 15, 16</t>
  </si>
  <si>
    <t>ул.Таежная.  Площадка для стоянки автотр-та у ж/д Таежная 14.15.16</t>
  </si>
  <si>
    <t>ул Таежная. Проезд к ж/д Таежная  № № 1,12</t>
  </si>
  <si>
    <t>ул Таежная.  Проезд к ж/д Таежная  № № 7,8</t>
  </si>
  <si>
    <t>ул Таежная. Проезд к ж/д Таежная  № № 5</t>
  </si>
  <si>
    <t>ул Таежная. Проезд к ж/д Таежная  № № 7</t>
  </si>
  <si>
    <t>ул Таежная. Проезд к ж/д Таежная  № 18)</t>
  </si>
  <si>
    <t>ул Поспелова  Проезд к ж/д Поспелова  №№ 2,3)</t>
  </si>
  <si>
    <t>ул Поспелова  Проезд к ж/д Поспелова  № 1</t>
  </si>
  <si>
    <r>
      <t>ул.Высокоостровского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Площадка для стоянки автотр-та у ж/д  Высокоостровского № 2</t>
    </r>
    <r>
      <rPr>
        <b/>
        <sz val="10"/>
        <color indexed="8"/>
        <rFont val="Times New Roman"/>
        <family val="1"/>
      </rPr>
      <t xml:space="preserve"> </t>
    </r>
  </si>
  <si>
    <r>
      <t>ул.Высокоостровского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Проезд  к ж/д. Высокоостровского № 2</t>
    </r>
    <r>
      <rPr>
        <b/>
        <sz val="10"/>
        <color indexed="8"/>
        <rFont val="Times New Roman"/>
        <family val="1"/>
      </rPr>
      <t xml:space="preserve"> </t>
    </r>
  </si>
  <si>
    <t>пер. Кайгарский  Проезд  к ж/д. пер. Кайгарский  №№ 13,14</t>
  </si>
  <si>
    <t xml:space="preserve"> пер Ключевой </t>
  </si>
  <si>
    <t xml:space="preserve">ул.Центральная.  </t>
  </si>
  <si>
    <t xml:space="preserve">ул.Юбилейная.  </t>
  </si>
  <si>
    <t xml:space="preserve">ул.Лесная.  </t>
  </si>
  <si>
    <t xml:space="preserve">ул.Кедровая.  </t>
  </si>
  <si>
    <t xml:space="preserve">ул.Строителей.  </t>
  </si>
  <si>
    <t xml:space="preserve">ул.Школьная.  </t>
  </si>
  <si>
    <t xml:space="preserve">ул.Окружная.  </t>
  </si>
  <si>
    <t xml:space="preserve">Переулок №1.  </t>
  </si>
  <si>
    <t>Итого   п. Горноправдинск:</t>
  </si>
  <si>
    <t>Итого п. Бобровский:</t>
  </si>
  <si>
    <t>Итого д. Лугофилинская:</t>
  </si>
  <si>
    <t xml:space="preserve">ул.Заречная.  </t>
  </si>
  <si>
    <t>Кольцевая дорога</t>
  </si>
  <si>
    <t>Переулок № 1</t>
  </si>
  <si>
    <t xml:space="preserve">ул.Киевская.  Проезд к ж/д Киевская 5Б  </t>
  </si>
  <si>
    <t>ул. Киевская.  Проезд к ж/д Киевская 11,11А</t>
  </si>
  <si>
    <t xml:space="preserve">ул. Центральный проезд. Площадь с центрального входа магазина ""Таежный" </t>
  </si>
  <si>
    <t xml:space="preserve">ул. Петелина Проезд к ж/д  Петелина №№ 1Б,1В  </t>
  </si>
  <si>
    <r>
      <t>ул.Геологов.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Проезд к ж/д Геологов  2,4,6,8 </t>
    </r>
  </si>
  <si>
    <t>ул. Петелина  Проезд к ж/д  Петелина 12 - 14</t>
  </si>
  <si>
    <r>
      <t xml:space="preserve">пер. Школьный.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Подъезд к водокачке бет,  и ж/д пер. Школьный 5Б, 5В  </t>
    </r>
  </si>
  <si>
    <t>ул Поспелова  Проезд к ж/д Поспелова  № № 7,8,10</t>
  </si>
  <si>
    <t>ВЕДОМОСТЬ ВНУТРИПОСЕЛКОВЫХ АВТОМОБИЛЬНЫХ ДОРОГ И ПРОЕЗДОВ</t>
  </si>
  <si>
    <t>Дороги, проезды и площадки не включенные в паспорт дороги</t>
  </si>
  <si>
    <t>Площадка для стоянки автотр-та у ж/д Победы  7а, 10а</t>
  </si>
  <si>
    <r>
      <t>ул. Вертолетная</t>
    </r>
    <r>
      <rPr>
        <sz val="10"/>
        <color indexed="8"/>
        <rFont val="Times New Roman"/>
        <family val="1"/>
      </rPr>
      <t xml:space="preserve">   (Согласно технического паспорта  дороги)</t>
    </r>
  </si>
  <si>
    <r>
      <t xml:space="preserve">ул. Центральный проезд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</si>
  <si>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ул.Киевская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</si>
  <si>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Петелина.  </t>
    </r>
    <r>
      <rPr>
        <sz val="10"/>
        <color indexed="8"/>
        <rFont val="Times New Roman"/>
        <family val="1"/>
      </rPr>
      <t xml:space="preserve"> (Согласно технического паспорта  дороги)</t>
    </r>
  </si>
  <si>
    <r>
      <t xml:space="preserve">ул. Геологов. 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</si>
  <si>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Песчаная.  </t>
    </r>
    <r>
      <rPr>
        <sz val="10"/>
        <color indexed="8"/>
        <rFont val="Times New Roman"/>
        <family val="1"/>
      </rPr>
      <t xml:space="preserve"> (Согласно технического паспорта  дороги)</t>
    </r>
  </si>
  <si>
    <r>
      <t xml:space="preserve">ул. Сосновая. </t>
    </r>
    <r>
      <rPr>
        <sz val="10"/>
        <color indexed="8"/>
        <rFont val="Times New Roman"/>
        <family val="1"/>
      </rPr>
      <t xml:space="preserve">  (Согласно технического паспорта  дороги)</t>
    </r>
  </si>
  <si>
    <r>
      <t xml:space="preserve">пер. Школьный. 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</si>
  <si>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>ул. Победы.</t>
    </r>
    <r>
      <rPr>
        <sz val="10"/>
        <color indexed="8"/>
        <rFont val="Times New Roman"/>
        <family val="1"/>
      </rPr>
      <t xml:space="preserve"> (Согласно технического паспорта  дороги)</t>
    </r>
  </si>
  <si>
    <r>
      <t xml:space="preserve">ул. Таежная. </t>
    </r>
    <r>
      <rPr>
        <sz val="10"/>
        <color indexed="8"/>
        <rFont val="Times New Roman"/>
        <family val="1"/>
      </rPr>
      <t xml:space="preserve"> (Согласно технического паспорта  дороги)</t>
    </r>
  </si>
  <si>
    <r>
      <t xml:space="preserve">ул. Кедровая.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</si>
  <si>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Поспелова.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</si>
  <si>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Бобровская.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</si>
  <si>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Ленина.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</si>
  <si>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Высокоостровского. </t>
    </r>
    <r>
      <rPr>
        <sz val="10"/>
        <color indexed="8"/>
        <rFont val="Times New Roman"/>
        <family val="1"/>
      </rPr>
      <t xml:space="preserve"> (Согласно технического паспорта  дороги)</t>
    </r>
  </si>
  <si>
    <r>
      <t xml:space="preserve">пер. Кайгарский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</si>
  <si>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Тюменская.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</si>
  <si>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Березовая. 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</si>
  <si>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 Воскресная </t>
    </r>
    <r>
      <rPr>
        <sz val="10"/>
        <color indexed="8"/>
        <rFont val="Times New Roman"/>
        <family val="1"/>
      </rPr>
      <t>(Согласно технического паспорта  дороги)</t>
    </r>
  </si>
  <si>
    <r>
      <t xml:space="preserve">ул.Ленина.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Проезд от стелы до собора </t>
    </r>
  </si>
  <si>
    <t>Итого по ул. Вертолетная:</t>
  </si>
  <si>
    <t>Итого по ул. Киевская:</t>
  </si>
  <si>
    <t>Итого по ул. Производственная:</t>
  </si>
  <si>
    <t xml:space="preserve">Итого по ул. Центральный проезд  </t>
  </si>
  <si>
    <t>Итого по ул. Петелина.</t>
  </si>
  <si>
    <t>Итого по ул. Дорожная</t>
  </si>
  <si>
    <t>Итого по ул. Геологов.</t>
  </si>
  <si>
    <t xml:space="preserve">Итого по ул. Песчаная.  </t>
  </si>
  <si>
    <t>Итого по пер. Школьный</t>
  </si>
  <si>
    <t>Итого по ул. Победы.</t>
  </si>
  <si>
    <t>Итого по ул. Таежная.</t>
  </si>
  <si>
    <t>Итого по ул. Поспелова.</t>
  </si>
  <si>
    <t xml:space="preserve">Итого по ул. Ленина. </t>
  </si>
  <si>
    <t>Итого по ул. Высокоостровского.</t>
  </si>
  <si>
    <r>
      <t>ул.Высокоостровского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Проезд  к ж/д. Высокоостровского № 1</t>
    </r>
    <r>
      <rPr>
        <b/>
        <sz val="10"/>
        <color indexed="8"/>
        <rFont val="Times New Roman"/>
        <family val="1"/>
      </rPr>
      <t xml:space="preserve"> </t>
    </r>
  </si>
  <si>
    <t xml:space="preserve">Итого по пер. Кайгарский </t>
  </si>
  <si>
    <t>пер. Молодежный                                                                                                 мкр. Кедровый 1</t>
  </si>
  <si>
    <t>ул. Песчаная                                                                      мкр Кедровый 2</t>
  </si>
  <si>
    <t>ул. Весенняя                                                                                  мкр Кедровый 2</t>
  </si>
  <si>
    <t>ул. Газовиков                                                                       мкр Кедровый 2</t>
  </si>
  <si>
    <t>ул. Солнечная                                                                                                    мкр Кедровый 2</t>
  </si>
  <si>
    <t>ул. Снежная                                                                                                                      мкр Кедровый 2</t>
  </si>
  <si>
    <t>ул. Береговая                                                                                                                     мкр Кедровый 2</t>
  </si>
  <si>
    <r>
      <t xml:space="preserve">ул. Луговая </t>
    </r>
    <r>
      <rPr>
        <sz val="10"/>
        <rFont val="Times New Roman"/>
        <family val="1"/>
      </rPr>
      <t>(Согласно технического паспорта  дороги)</t>
    </r>
  </si>
  <si>
    <t>пер. Школьный  Проезд к ж/д пер. Школьный  №2,№6/1</t>
  </si>
  <si>
    <r>
      <t>ул. Производственная</t>
    </r>
    <r>
      <rPr>
        <sz val="10"/>
        <rFont val="Times New Roman"/>
        <family val="1"/>
      </rPr>
      <t xml:space="preserve">  (Согласно техн. паспорта) до свертка</t>
    </r>
  </si>
  <si>
    <t>от свертка до полигона ТБО</t>
  </si>
  <si>
    <t>Стелла-шлагбаум</t>
  </si>
  <si>
    <r>
      <t xml:space="preserve">ул. Дорожная. </t>
    </r>
    <r>
      <rPr>
        <sz val="10"/>
        <rFont val="Times New Roman"/>
        <family val="1"/>
      </rPr>
      <t>(Согласно техн. паспорта  ). (до Белкина )</t>
    </r>
  </si>
  <si>
    <t>ул. Победы. Проезд к ж/д Победы 1,2,3,4,5</t>
  </si>
  <si>
    <r>
      <t xml:space="preserve">ул. Окружная  </t>
    </r>
    <r>
      <rPr>
        <sz val="10"/>
        <rFont val="Times New Roman"/>
        <family val="1"/>
      </rPr>
      <t>(Согласно технического паспорта  дороги)</t>
    </r>
  </si>
  <si>
    <t xml:space="preserve"> 10 раз в месяц</t>
  </si>
  <si>
    <t xml:space="preserve"> 8 раз в месяц</t>
  </si>
  <si>
    <t>Очистка дорог с твердым покрытием п.Горноправдинск, п.Бобровский от снега при снегопадах и метелях механизированным способом</t>
  </si>
  <si>
    <t>Регламент выполнения работ по поддержанию надлежащего технического состояния внутри поселковых автомобильных дорог в зимний период</t>
  </si>
  <si>
    <t>Очистка дорог с грунтовым покрытием п.Горноправдинск, п.Бобровский, д.Лугофилинская от снега при снегопадах и метелях механизированным способом</t>
  </si>
  <si>
    <t xml:space="preserve">Распределение песчаной смеси </t>
  </si>
  <si>
    <t>по мере необходимости</t>
  </si>
  <si>
    <t>на выполнение работ по текущему ремонту, поддержанию надлежащего технического состояния внутри поселковых автомобильных дорог, по организации и обеспечению безопасности дорожного движения</t>
  </si>
  <si>
    <t>Муниципальный контракт № 0187300002517000019-0110387-01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</si>
</sst>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53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5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4"/>
  <sheetViews>
    <sheetView showZeros="0" tabSelected="1" zoomScalePageLayoutView="0" workbookViewId="0" topLeftCell="A1">
      <selection activeCell="S10" sqref="S10"/>
    </sheetView>
  </sheetViews>
  <sheetFormatPr defaultColWidth="9.00390625" defaultRowHeight="12.75"/>
  <cols>
    <col min="1" max="1" width="3.875" style="3" customWidth="1"/>
    <col min="2" max="2" width="39.375" style="4" hidden="1" customWidth="1"/>
    <col min="3" max="3" width="29.125" style="5" customWidth="1"/>
    <col min="4" max="5" width="8.125" style="5" customWidth="1"/>
    <col min="6" max="6" width="7.75390625" style="5" customWidth="1"/>
    <col min="7" max="7" width="7.375" style="5" customWidth="1"/>
    <col min="8" max="8" width="7.75390625" style="5" customWidth="1"/>
    <col min="9" max="10" width="7.375" style="5" customWidth="1"/>
    <col min="11" max="11" width="7.75390625" style="5" customWidth="1"/>
    <col min="12" max="13" width="7.375" style="5" customWidth="1"/>
    <col min="14" max="14" width="7.75390625" style="5" customWidth="1"/>
    <col min="15" max="16" width="7.375" style="2" customWidth="1"/>
    <col min="17" max="17" width="7.75390625" style="2" customWidth="1"/>
    <col min="18" max="16384" width="9.125" style="2" customWidth="1"/>
  </cols>
  <sheetData>
    <row r="2" spans="1:17" ht="12.75" customHeight="1">
      <c r="A2" s="58" t="s">
        <v>166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 customHeight="1">
      <c r="A3" s="59" t="s">
        <v>165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4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47" t="s">
        <v>104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9" spans="1:17" ht="12.75" customHeight="1">
      <c r="A9" s="46" t="s">
        <v>31</v>
      </c>
      <c r="B9" s="46" t="s">
        <v>30</v>
      </c>
      <c r="C9" s="46" t="s">
        <v>35</v>
      </c>
      <c r="D9" s="46" t="s">
        <v>50</v>
      </c>
      <c r="E9" s="46" t="s">
        <v>51</v>
      </c>
      <c r="F9" s="50" t="s">
        <v>44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27.75" customHeight="1">
      <c r="A10" s="46"/>
      <c r="B10" s="46"/>
      <c r="C10" s="46"/>
      <c r="D10" s="46"/>
      <c r="E10" s="46"/>
      <c r="F10" s="46" t="s">
        <v>45</v>
      </c>
      <c r="G10" s="46"/>
      <c r="H10" s="46"/>
      <c r="I10" s="46" t="s">
        <v>46</v>
      </c>
      <c r="J10" s="46"/>
      <c r="K10" s="46"/>
      <c r="L10" s="46" t="s">
        <v>47</v>
      </c>
      <c r="M10" s="46"/>
      <c r="N10" s="46"/>
      <c r="O10" s="49" t="s">
        <v>48</v>
      </c>
      <c r="P10" s="49"/>
      <c r="Q10" s="49"/>
    </row>
    <row r="11" spans="1:17" ht="25.5">
      <c r="A11" s="46"/>
      <c r="B11" s="46"/>
      <c r="C11" s="46"/>
      <c r="D11" s="46"/>
      <c r="E11" s="46"/>
      <c r="F11" s="6" t="s">
        <v>32</v>
      </c>
      <c r="G11" s="6" t="s">
        <v>49</v>
      </c>
      <c r="H11" s="6" t="s">
        <v>52</v>
      </c>
      <c r="I11" s="6" t="s">
        <v>32</v>
      </c>
      <c r="J11" s="6" t="s">
        <v>49</v>
      </c>
      <c r="K11" s="6" t="s">
        <v>52</v>
      </c>
      <c r="L11" s="6" t="s">
        <v>32</v>
      </c>
      <c r="M11" s="6" t="s">
        <v>49</v>
      </c>
      <c r="N11" s="6" t="s">
        <v>52</v>
      </c>
      <c r="O11" s="6" t="s">
        <v>32</v>
      </c>
      <c r="P11" s="6" t="s">
        <v>49</v>
      </c>
      <c r="Q11" s="6" t="s">
        <v>52</v>
      </c>
    </row>
    <row r="12" spans="1:17" ht="12.75">
      <c r="A12" s="6"/>
      <c r="B12" s="7" t="s">
        <v>36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23">
        <v>13</v>
      </c>
      <c r="P12" s="23">
        <v>14</v>
      </c>
      <c r="Q12" s="23">
        <v>15</v>
      </c>
    </row>
    <row r="13" spans="1:17" ht="12.75">
      <c r="A13" s="6"/>
      <c r="B13" s="7"/>
      <c r="C13" s="48" t="s">
        <v>54</v>
      </c>
      <c r="D13" s="48"/>
      <c r="E13" s="48"/>
      <c r="F13" s="48"/>
      <c r="G13" s="48"/>
      <c r="H13" s="48"/>
      <c r="I13" s="48"/>
      <c r="J13" s="48"/>
      <c r="K13" s="48"/>
      <c r="L13" s="6"/>
      <c r="M13" s="6"/>
      <c r="N13" s="6"/>
      <c r="O13" s="24"/>
      <c r="P13" s="24"/>
      <c r="Q13" s="24"/>
    </row>
    <row r="14" spans="1:18" ht="25.5">
      <c r="A14" s="18">
        <v>1</v>
      </c>
      <c r="B14" s="8" t="s">
        <v>0</v>
      </c>
      <c r="C14" s="11" t="s">
        <v>109</v>
      </c>
      <c r="D14" s="10">
        <f>F14+I14+L14+O14</f>
        <v>483</v>
      </c>
      <c r="E14" s="10">
        <f>H14+K14+N14+Q14</f>
        <v>2898</v>
      </c>
      <c r="F14" s="6">
        <v>98</v>
      </c>
      <c r="G14" s="6">
        <v>6</v>
      </c>
      <c r="H14" s="6">
        <f aca="true" t="shared" si="0" ref="H14:H100">F14*G14</f>
        <v>588</v>
      </c>
      <c r="I14" s="6">
        <v>385</v>
      </c>
      <c r="J14" s="6">
        <v>6</v>
      </c>
      <c r="K14" s="6">
        <f>I14*J14</f>
        <v>2310</v>
      </c>
      <c r="L14" s="6"/>
      <c r="M14" s="6"/>
      <c r="N14" s="6">
        <f>L14*M14</f>
        <v>0</v>
      </c>
      <c r="O14" s="6"/>
      <c r="P14" s="6"/>
      <c r="Q14" s="6">
        <f aca="true" t="shared" si="1" ref="Q14:Q100">O14*P14</f>
        <v>0</v>
      </c>
      <c r="R14" s="17"/>
    </row>
    <row r="15" spans="1:18" ht="12.75">
      <c r="A15" s="18"/>
      <c r="B15" s="8"/>
      <c r="C15" s="11"/>
      <c r="D15" s="10">
        <f aca="true" t="shared" si="2" ref="D15:D103">F15+I15+L15+O15</f>
        <v>327</v>
      </c>
      <c r="E15" s="10">
        <f aca="true" t="shared" si="3" ref="E15:E103">H15+K15+N15+Q15</f>
        <v>1308</v>
      </c>
      <c r="F15" s="6"/>
      <c r="G15" s="6"/>
      <c r="H15" s="6">
        <f t="shared" si="0"/>
        <v>0</v>
      </c>
      <c r="I15" s="6">
        <v>327</v>
      </c>
      <c r="J15" s="6">
        <v>4</v>
      </c>
      <c r="K15" s="6">
        <f aca="true" t="shared" si="4" ref="K15:K101">I15*J15</f>
        <v>1308</v>
      </c>
      <c r="L15" s="6"/>
      <c r="M15" s="6"/>
      <c r="N15" s="6">
        <f aca="true" t="shared" si="5" ref="N15:N101">L15*M15</f>
        <v>0</v>
      </c>
      <c r="O15" s="6"/>
      <c r="P15" s="6"/>
      <c r="Q15" s="6">
        <f t="shared" si="1"/>
        <v>0</v>
      </c>
      <c r="R15" s="17"/>
    </row>
    <row r="16" spans="1:18" ht="25.5">
      <c r="A16" s="18"/>
      <c r="B16" s="8"/>
      <c r="C16" s="28" t="s">
        <v>105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/>
    </row>
    <row r="17" spans="1:18" ht="25.5">
      <c r="A17" s="18"/>
      <c r="B17" s="8"/>
      <c r="C17" s="8" t="s">
        <v>96</v>
      </c>
      <c r="D17" s="10">
        <f t="shared" si="2"/>
        <v>140</v>
      </c>
      <c r="E17" s="10">
        <f t="shared" si="3"/>
        <v>560</v>
      </c>
      <c r="F17" s="6">
        <v>60</v>
      </c>
      <c r="G17" s="6">
        <v>4</v>
      </c>
      <c r="H17" s="6">
        <f t="shared" si="0"/>
        <v>240</v>
      </c>
      <c r="I17" s="6"/>
      <c r="J17" s="6"/>
      <c r="K17" s="6">
        <f t="shared" si="4"/>
        <v>0</v>
      </c>
      <c r="L17" s="6"/>
      <c r="M17" s="6"/>
      <c r="N17" s="6">
        <f t="shared" si="5"/>
        <v>0</v>
      </c>
      <c r="O17" s="6">
        <v>80</v>
      </c>
      <c r="P17" s="6">
        <v>4</v>
      </c>
      <c r="Q17" s="6">
        <f t="shared" si="1"/>
        <v>320</v>
      </c>
      <c r="R17" s="17"/>
    </row>
    <row r="18" spans="1:18" ht="25.5">
      <c r="A18" s="18"/>
      <c r="B18" s="8"/>
      <c r="C18" s="8" t="s">
        <v>97</v>
      </c>
      <c r="D18" s="10">
        <f t="shared" si="2"/>
        <v>107</v>
      </c>
      <c r="E18" s="10">
        <f t="shared" si="3"/>
        <v>321</v>
      </c>
      <c r="F18" s="6"/>
      <c r="G18" s="6"/>
      <c r="H18" s="6">
        <f t="shared" si="0"/>
        <v>0</v>
      </c>
      <c r="I18" s="6"/>
      <c r="J18" s="6"/>
      <c r="K18" s="6">
        <f t="shared" si="4"/>
        <v>0</v>
      </c>
      <c r="L18" s="6"/>
      <c r="M18" s="6"/>
      <c r="N18" s="6">
        <f t="shared" si="5"/>
        <v>0</v>
      </c>
      <c r="O18" s="6">
        <v>107</v>
      </c>
      <c r="P18" s="6">
        <v>3</v>
      </c>
      <c r="Q18" s="6">
        <f t="shared" si="1"/>
        <v>321</v>
      </c>
      <c r="R18" s="17"/>
    </row>
    <row r="19" spans="1:18" ht="12.75">
      <c r="A19" s="18"/>
      <c r="B19" s="8"/>
      <c r="C19" s="11" t="s">
        <v>128</v>
      </c>
      <c r="D19" s="9">
        <f>SUM(D14:D18)</f>
        <v>1057</v>
      </c>
      <c r="E19" s="9">
        <f>SUM(E14:E18)</f>
        <v>5087</v>
      </c>
      <c r="F19" s="9">
        <f>SUM(F14:F18)</f>
        <v>158</v>
      </c>
      <c r="G19" s="9"/>
      <c r="H19" s="9">
        <f>SUM(H14:H18)</f>
        <v>828</v>
      </c>
      <c r="I19" s="9">
        <f>SUM(I14:I18)</f>
        <v>712</v>
      </c>
      <c r="J19" s="9"/>
      <c r="K19" s="9">
        <f>SUM(K14:K18)</f>
        <v>3618</v>
      </c>
      <c r="L19" s="9">
        <f>SUM(L14:L18)</f>
        <v>0</v>
      </c>
      <c r="M19" s="9">
        <f>SUM(M14:M18)</f>
        <v>0</v>
      </c>
      <c r="N19" s="9">
        <f>SUM(N14:N18)</f>
        <v>0</v>
      </c>
      <c r="O19" s="9">
        <f>SUM(O14:O18)</f>
        <v>187</v>
      </c>
      <c r="P19" s="9"/>
      <c r="Q19" s="9">
        <f>SUM(Q14:Q18)</f>
        <v>641</v>
      </c>
      <c r="R19" s="17"/>
    </row>
    <row r="20" spans="1:18" ht="25.5">
      <c r="A20" s="18">
        <v>2</v>
      </c>
      <c r="B20" s="8" t="s">
        <v>1</v>
      </c>
      <c r="C20" s="11" t="s">
        <v>107</v>
      </c>
      <c r="D20" s="10">
        <f t="shared" si="2"/>
        <v>1588</v>
      </c>
      <c r="E20" s="10">
        <f t="shared" si="3"/>
        <v>9376</v>
      </c>
      <c r="F20" s="6">
        <v>1559</v>
      </c>
      <c r="G20" s="6">
        <v>6</v>
      </c>
      <c r="H20" s="6">
        <v>9260</v>
      </c>
      <c r="I20" s="6"/>
      <c r="J20" s="6"/>
      <c r="K20" s="6">
        <f t="shared" si="4"/>
        <v>0</v>
      </c>
      <c r="L20" s="6">
        <v>29</v>
      </c>
      <c r="M20" s="6">
        <v>4</v>
      </c>
      <c r="N20" s="6">
        <f t="shared" si="5"/>
        <v>116</v>
      </c>
      <c r="O20" s="6"/>
      <c r="P20" s="6"/>
      <c r="Q20" s="6">
        <f t="shared" si="1"/>
        <v>0</v>
      </c>
      <c r="R20" s="17"/>
    </row>
    <row r="21" spans="1:18" ht="25.5">
      <c r="A21" s="18"/>
      <c r="B21" s="8"/>
      <c r="C21" s="28" t="s">
        <v>105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7"/>
    </row>
    <row r="22" spans="1:18" ht="25.5">
      <c r="A22" s="18"/>
      <c r="B22" s="8" t="s">
        <v>2</v>
      </c>
      <c r="C22" s="8" t="s">
        <v>56</v>
      </c>
      <c r="D22" s="10">
        <f t="shared" si="2"/>
        <v>130</v>
      </c>
      <c r="E22" s="10">
        <f t="shared" si="3"/>
        <v>520</v>
      </c>
      <c r="F22" s="6">
        <v>130</v>
      </c>
      <c r="G22" s="6">
        <v>4</v>
      </c>
      <c r="H22" s="6">
        <f t="shared" si="0"/>
        <v>520</v>
      </c>
      <c r="I22" s="6"/>
      <c r="J22" s="6"/>
      <c r="K22" s="6">
        <f t="shared" si="4"/>
        <v>0</v>
      </c>
      <c r="L22" s="6"/>
      <c r="M22" s="6"/>
      <c r="N22" s="6">
        <f t="shared" si="5"/>
        <v>0</v>
      </c>
      <c r="O22" s="6"/>
      <c r="P22" s="6"/>
      <c r="Q22" s="6">
        <f t="shared" si="1"/>
        <v>0</v>
      </c>
      <c r="R22" s="17"/>
    </row>
    <row r="23" spans="1:18" ht="12.75">
      <c r="A23" s="18"/>
      <c r="B23" s="8"/>
      <c r="C23" s="11" t="s">
        <v>127</v>
      </c>
      <c r="D23" s="9">
        <f>SUM(D20:D22)</f>
        <v>1718</v>
      </c>
      <c r="E23" s="9">
        <f>SUM(E20:E22)</f>
        <v>9896</v>
      </c>
      <c r="F23" s="9">
        <f>SUM(F20:F22)</f>
        <v>1689</v>
      </c>
      <c r="G23" s="9"/>
      <c r="H23" s="9">
        <f>SUM(H20:H22)</f>
        <v>9780</v>
      </c>
      <c r="I23" s="9">
        <f>SUM(I20:I22)</f>
        <v>0</v>
      </c>
      <c r="J23" s="9">
        <f>SUM(J20:J22)</f>
        <v>0</v>
      </c>
      <c r="K23" s="9">
        <f>SUM(K20:K22)</f>
        <v>0</v>
      </c>
      <c r="L23" s="9">
        <f>SUM(L20:L22)</f>
        <v>29</v>
      </c>
      <c r="M23" s="9"/>
      <c r="N23" s="9">
        <f>SUM(N20:N22)</f>
        <v>116</v>
      </c>
      <c r="O23" s="9">
        <f>SUM(O20:O22)</f>
        <v>0</v>
      </c>
      <c r="P23" s="9">
        <f>SUM(P20:P22)</f>
        <v>0</v>
      </c>
      <c r="Q23" s="9">
        <f>SUM(Q20:Q22)</f>
        <v>0</v>
      </c>
      <c r="R23" s="17"/>
    </row>
    <row r="24" spans="1:18" ht="25.5">
      <c r="A24" s="18">
        <v>3</v>
      </c>
      <c r="B24" s="8" t="s">
        <v>3</v>
      </c>
      <c r="C24" s="19" t="s">
        <v>152</v>
      </c>
      <c r="D24" s="10">
        <f t="shared" si="2"/>
        <v>1022</v>
      </c>
      <c r="E24" s="10">
        <f t="shared" si="3"/>
        <v>8176</v>
      </c>
      <c r="F24" s="6"/>
      <c r="G24" s="6"/>
      <c r="H24" s="6">
        <f t="shared" si="0"/>
        <v>0</v>
      </c>
      <c r="I24" s="6">
        <f>860+162</f>
        <v>1022</v>
      </c>
      <c r="J24" s="6">
        <v>8</v>
      </c>
      <c r="K24" s="6">
        <f t="shared" si="4"/>
        <v>8176</v>
      </c>
      <c r="L24" s="6"/>
      <c r="M24" s="6"/>
      <c r="N24" s="6">
        <f t="shared" si="5"/>
        <v>0</v>
      </c>
      <c r="O24" s="6"/>
      <c r="P24" s="6"/>
      <c r="Q24" s="6">
        <f t="shared" si="1"/>
        <v>0</v>
      </c>
      <c r="R24" s="17"/>
    </row>
    <row r="25" spans="1:21" ht="12.75" customHeight="1">
      <c r="A25" s="18"/>
      <c r="B25" s="8"/>
      <c r="C25" s="8" t="s">
        <v>153</v>
      </c>
      <c r="D25" s="6">
        <f t="shared" si="2"/>
        <v>870</v>
      </c>
      <c r="E25" s="10">
        <f t="shared" si="3"/>
        <v>5220</v>
      </c>
      <c r="F25" s="6">
        <v>870</v>
      </c>
      <c r="G25" s="6">
        <v>6</v>
      </c>
      <c r="H25" s="6">
        <f t="shared" si="0"/>
        <v>5220</v>
      </c>
      <c r="I25" s="6"/>
      <c r="J25" s="6"/>
      <c r="K25" s="6">
        <f t="shared" si="4"/>
        <v>0</v>
      </c>
      <c r="L25" s="6"/>
      <c r="M25" s="6"/>
      <c r="N25" s="6">
        <f t="shared" si="5"/>
        <v>0</v>
      </c>
      <c r="O25" s="6"/>
      <c r="P25" s="6"/>
      <c r="Q25" s="6">
        <f t="shared" si="1"/>
        <v>0</v>
      </c>
      <c r="R25" s="43"/>
      <c r="S25" s="45"/>
      <c r="T25" s="45"/>
      <c r="U25" s="45"/>
    </row>
    <row r="26" spans="1:21" ht="12.75">
      <c r="A26" s="18"/>
      <c r="B26" s="8"/>
      <c r="C26" s="11" t="s">
        <v>129</v>
      </c>
      <c r="D26" s="9">
        <f>SUM(D24:D25)</f>
        <v>1892</v>
      </c>
      <c r="E26" s="9">
        <f aca="true" t="shared" si="6" ref="E26:Q26">SUM(E24:E25)</f>
        <v>13396</v>
      </c>
      <c r="F26" s="9">
        <f t="shared" si="6"/>
        <v>870</v>
      </c>
      <c r="G26" s="9"/>
      <c r="H26" s="9">
        <f t="shared" si="6"/>
        <v>5220</v>
      </c>
      <c r="I26" s="9">
        <f t="shared" si="6"/>
        <v>1022</v>
      </c>
      <c r="J26" s="9"/>
      <c r="K26" s="9">
        <f t="shared" si="6"/>
        <v>8176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0</v>
      </c>
      <c r="R26" s="43"/>
      <c r="S26" s="45"/>
      <c r="T26" s="45"/>
      <c r="U26" s="45"/>
    </row>
    <row r="27" spans="1:18" ht="38.25">
      <c r="A27" s="18">
        <v>4</v>
      </c>
      <c r="B27" s="8"/>
      <c r="C27" s="11" t="s">
        <v>108</v>
      </c>
      <c r="D27" s="10">
        <f t="shared" si="2"/>
        <v>395</v>
      </c>
      <c r="E27" s="10">
        <f t="shared" si="3"/>
        <v>2370</v>
      </c>
      <c r="F27" s="6"/>
      <c r="G27" s="6"/>
      <c r="H27" s="6">
        <f t="shared" si="0"/>
        <v>0</v>
      </c>
      <c r="I27" s="6">
        <f>190+205</f>
        <v>395</v>
      </c>
      <c r="J27" s="6">
        <v>6</v>
      </c>
      <c r="K27" s="6">
        <f>I27*J27</f>
        <v>2370</v>
      </c>
      <c r="L27" s="6"/>
      <c r="M27" s="6"/>
      <c r="N27" s="6">
        <f t="shared" si="5"/>
        <v>0</v>
      </c>
      <c r="O27" s="6"/>
      <c r="P27" s="6"/>
      <c r="Q27" s="6">
        <f t="shared" si="1"/>
        <v>0</v>
      </c>
      <c r="R27" s="17"/>
    </row>
    <row r="28" spans="1:18" ht="25.5">
      <c r="A28" s="18"/>
      <c r="B28" s="8"/>
      <c r="C28" s="28" t="s">
        <v>105</v>
      </c>
      <c r="D28" s="10"/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7"/>
    </row>
    <row r="29" spans="1:18" ht="38.25">
      <c r="A29" s="18"/>
      <c r="B29" s="8"/>
      <c r="C29" s="8" t="s">
        <v>98</v>
      </c>
      <c r="D29" s="10">
        <f t="shared" si="2"/>
        <v>35</v>
      </c>
      <c r="E29" s="10">
        <f t="shared" si="3"/>
        <v>735</v>
      </c>
      <c r="F29" s="6">
        <v>35</v>
      </c>
      <c r="G29" s="6">
        <v>21</v>
      </c>
      <c r="H29" s="6">
        <f t="shared" si="0"/>
        <v>735</v>
      </c>
      <c r="I29" s="6"/>
      <c r="J29" s="6"/>
      <c r="K29" s="6">
        <f t="shared" si="4"/>
        <v>0</v>
      </c>
      <c r="L29" s="6"/>
      <c r="M29" s="6"/>
      <c r="N29" s="6">
        <f t="shared" si="5"/>
        <v>0</v>
      </c>
      <c r="O29" s="6"/>
      <c r="P29" s="6"/>
      <c r="Q29" s="6">
        <f t="shared" si="1"/>
        <v>0</v>
      </c>
      <c r="R29" s="17"/>
    </row>
    <row r="30" spans="1:18" ht="12.75">
      <c r="A30" s="18"/>
      <c r="B30" s="8"/>
      <c r="C30" s="11" t="s">
        <v>130</v>
      </c>
      <c r="D30" s="9">
        <f>SUM(D27:D29)</f>
        <v>430</v>
      </c>
      <c r="E30" s="9">
        <f aca="true" t="shared" si="7" ref="E30:Q30">SUM(E27:E29)</f>
        <v>3105</v>
      </c>
      <c r="F30" s="9">
        <f t="shared" si="7"/>
        <v>35</v>
      </c>
      <c r="G30" s="9"/>
      <c r="H30" s="9">
        <f t="shared" si="7"/>
        <v>735</v>
      </c>
      <c r="I30" s="9">
        <f t="shared" si="7"/>
        <v>395</v>
      </c>
      <c r="J30" s="9"/>
      <c r="K30" s="9">
        <f t="shared" si="7"/>
        <v>2370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9">
        <f t="shared" si="7"/>
        <v>0</v>
      </c>
      <c r="R30" s="17"/>
    </row>
    <row r="31" spans="1:18" ht="25.5">
      <c r="A31" s="18">
        <v>5</v>
      </c>
      <c r="B31" s="8" t="s">
        <v>4</v>
      </c>
      <c r="C31" s="11" t="s">
        <v>110</v>
      </c>
      <c r="D31" s="10">
        <f t="shared" si="2"/>
        <v>483</v>
      </c>
      <c r="E31" s="10">
        <f t="shared" si="3"/>
        <v>2898</v>
      </c>
      <c r="F31" s="6">
        <v>483</v>
      </c>
      <c r="G31" s="6">
        <v>6</v>
      </c>
      <c r="H31" s="6">
        <f t="shared" si="0"/>
        <v>2898</v>
      </c>
      <c r="I31" s="6"/>
      <c r="J31" s="6"/>
      <c r="K31" s="6">
        <f t="shared" si="4"/>
        <v>0</v>
      </c>
      <c r="L31" s="6"/>
      <c r="M31" s="6"/>
      <c r="N31" s="6">
        <f t="shared" si="5"/>
        <v>0</v>
      </c>
      <c r="O31" s="6"/>
      <c r="P31" s="6"/>
      <c r="Q31" s="6">
        <f t="shared" si="1"/>
        <v>0</v>
      </c>
      <c r="R31" s="17"/>
    </row>
    <row r="32" spans="1:18" ht="25.5">
      <c r="A32" s="18"/>
      <c r="B32" s="8"/>
      <c r="C32" s="28" t="s">
        <v>105</v>
      </c>
      <c r="D32" s="10"/>
      <c r="E32" s="1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7"/>
    </row>
    <row r="33" spans="1:18" ht="25.5">
      <c r="A33" s="18"/>
      <c r="B33" s="8"/>
      <c r="C33" s="8" t="s">
        <v>55</v>
      </c>
      <c r="D33" s="10">
        <f t="shared" si="2"/>
        <v>120</v>
      </c>
      <c r="E33" s="10">
        <f t="shared" si="3"/>
        <v>480</v>
      </c>
      <c r="F33" s="6">
        <v>120</v>
      </c>
      <c r="G33" s="6">
        <v>4</v>
      </c>
      <c r="H33" s="6">
        <f t="shared" si="0"/>
        <v>480</v>
      </c>
      <c r="I33" s="6"/>
      <c r="J33" s="6"/>
      <c r="K33" s="6">
        <f t="shared" si="4"/>
        <v>0</v>
      </c>
      <c r="L33" s="6"/>
      <c r="M33" s="6"/>
      <c r="N33" s="6">
        <f t="shared" si="5"/>
        <v>0</v>
      </c>
      <c r="O33" s="6"/>
      <c r="P33" s="6"/>
      <c r="Q33" s="6">
        <f t="shared" si="1"/>
        <v>0</v>
      </c>
      <c r="R33" s="17"/>
    </row>
    <row r="34" spans="1:18" ht="25.5">
      <c r="A34" s="18"/>
      <c r="B34" s="8"/>
      <c r="C34" s="8" t="s">
        <v>57</v>
      </c>
      <c r="D34" s="10">
        <f t="shared" si="2"/>
        <v>68</v>
      </c>
      <c r="E34" s="10">
        <f t="shared" si="3"/>
        <v>272</v>
      </c>
      <c r="F34" s="6">
        <v>68</v>
      </c>
      <c r="G34" s="6">
        <v>4</v>
      </c>
      <c r="H34" s="6">
        <f t="shared" si="0"/>
        <v>272</v>
      </c>
      <c r="I34" s="6"/>
      <c r="J34" s="6"/>
      <c r="K34" s="6">
        <f t="shared" si="4"/>
        <v>0</v>
      </c>
      <c r="L34" s="6"/>
      <c r="M34" s="6"/>
      <c r="N34" s="6">
        <f t="shared" si="5"/>
        <v>0</v>
      </c>
      <c r="O34" s="6"/>
      <c r="P34" s="6"/>
      <c r="Q34" s="6">
        <f t="shared" si="1"/>
        <v>0</v>
      </c>
      <c r="R34" s="17"/>
    </row>
    <row r="35" spans="1:18" ht="25.5">
      <c r="A35" s="18"/>
      <c r="B35" s="8"/>
      <c r="C35" s="8" t="s">
        <v>99</v>
      </c>
      <c r="D35" s="10">
        <f t="shared" si="2"/>
        <v>100</v>
      </c>
      <c r="E35" s="10">
        <f t="shared" si="3"/>
        <v>400</v>
      </c>
      <c r="F35" s="6">
        <v>100</v>
      </c>
      <c r="G35" s="6">
        <v>4</v>
      </c>
      <c r="H35" s="6">
        <f t="shared" si="0"/>
        <v>400</v>
      </c>
      <c r="I35" s="6"/>
      <c r="J35" s="6"/>
      <c r="K35" s="6">
        <f t="shared" si="4"/>
        <v>0</v>
      </c>
      <c r="L35" s="6"/>
      <c r="M35" s="6"/>
      <c r="N35" s="6">
        <f t="shared" si="5"/>
        <v>0</v>
      </c>
      <c r="O35" s="6"/>
      <c r="P35" s="6"/>
      <c r="Q35" s="6">
        <f t="shared" si="1"/>
        <v>0</v>
      </c>
      <c r="R35" s="17"/>
    </row>
    <row r="36" spans="1:18" ht="25.5">
      <c r="A36" s="18"/>
      <c r="B36" s="8"/>
      <c r="C36" s="8" t="s">
        <v>101</v>
      </c>
      <c r="D36" s="10">
        <f t="shared" si="2"/>
        <v>50</v>
      </c>
      <c r="E36" s="10">
        <f t="shared" si="3"/>
        <v>150</v>
      </c>
      <c r="F36" s="6"/>
      <c r="G36" s="6"/>
      <c r="H36" s="6">
        <f t="shared" si="0"/>
        <v>0</v>
      </c>
      <c r="I36" s="6"/>
      <c r="J36" s="6"/>
      <c r="K36" s="6">
        <f t="shared" si="4"/>
        <v>0</v>
      </c>
      <c r="L36" s="6"/>
      <c r="M36" s="6"/>
      <c r="N36" s="6">
        <f t="shared" si="5"/>
        <v>0</v>
      </c>
      <c r="O36" s="6">
        <v>50</v>
      </c>
      <c r="P36" s="6">
        <v>3</v>
      </c>
      <c r="Q36" s="6">
        <f t="shared" si="1"/>
        <v>150</v>
      </c>
      <c r="R36" s="17"/>
    </row>
    <row r="37" spans="1:18" ht="12.75">
      <c r="A37" s="18"/>
      <c r="B37" s="8"/>
      <c r="C37" s="11" t="s">
        <v>131</v>
      </c>
      <c r="D37" s="9">
        <f>SUM(D31:D36)</f>
        <v>821</v>
      </c>
      <c r="E37" s="9">
        <f aca="true" t="shared" si="8" ref="E37:Q37">SUM(E31:E36)</f>
        <v>4200</v>
      </c>
      <c r="F37" s="9">
        <f t="shared" si="8"/>
        <v>771</v>
      </c>
      <c r="G37" s="9"/>
      <c r="H37" s="9">
        <f t="shared" si="8"/>
        <v>4050</v>
      </c>
      <c r="I37" s="9">
        <f t="shared" si="8"/>
        <v>0</v>
      </c>
      <c r="J37" s="9">
        <f t="shared" si="8"/>
        <v>0</v>
      </c>
      <c r="K37" s="9">
        <f t="shared" si="8"/>
        <v>0</v>
      </c>
      <c r="L37" s="9">
        <f t="shared" si="8"/>
        <v>0</v>
      </c>
      <c r="M37" s="9">
        <f t="shared" si="8"/>
        <v>0</v>
      </c>
      <c r="N37" s="9">
        <f t="shared" si="8"/>
        <v>0</v>
      </c>
      <c r="O37" s="9">
        <f t="shared" si="8"/>
        <v>50</v>
      </c>
      <c r="P37" s="9"/>
      <c r="Q37" s="9">
        <f t="shared" si="8"/>
        <v>150</v>
      </c>
      <c r="R37" s="17"/>
    </row>
    <row r="38" spans="1:21" ht="25.5">
      <c r="A38" s="18">
        <v>6</v>
      </c>
      <c r="B38" s="8" t="s">
        <v>5</v>
      </c>
      <c r="C38" s="19" t="s">
        <v>155</v>
      </c>
      <c r="D38" s="10">
        <f t="shared" si="2"/>
        <v>280</v>
      </c>
      <c r="E38" s="10">
        <f t="shared" si="3"/>
        <v>1120</v>
      </c>
      <c r="F38" s="6">
        <v>280</v>
      </c>
      <c r="G38" s="6">
        <v>4</v>
      </c>
      <c r="H38" s="6">
        <f t="shared" si="0"/>
        <v>1120</v>
      </c>
      <c r="I38" s="6"/>
      <c r="J38" s="6"/>
      <c r="K38" s="6">
        <f t="shared" si="4"/>
        <v>0</v>
      </c>
      <c r="L38" s="6"/>
      <c r="M38" s="6"/>
      <c r="N38" s="6">
        <f t="shared" si="5"/>
        <v>0</v>
      </c>
      <c r="O38" s="6"/>
      <c r="P38" s="6"/>
      <c r="Q38" s="6">
        <f t="shared" si="1"/>
        <v>0</v>
      </c>
      <c r="R38" s="43"/>
      <c r="S38" s="45"/>
      <c r="T38" s="45"/>
      <c r="U38" s="45"/>
    </row>
    <row r="39" spans="1:18" ht="12.75">
      <c r="A39" s="18"/>
      <c r="B39" s="8"/>
      <c r="C39" s="36" t="s">
        <v>154</v>
      </c>
      <c r="D39" s="6">
        <f>F39+I39+L39+O39</f>
        <v>828</v>
      </c>
      <c r="E39" s="10">
        <f t="shared" si="3"/>
        <v>6624</v>
      </c>
      <c r="F39" s="6">
        <v>790</v>
      </c>
      <c r="G39" s="6">
        <v>8</v>
      </c>
      <c r="H39" s="6">
        <f t="shared" si="0"/>
        <v>6320</v>
      </c>
      <c r="I39" s="6">
        <f>138-100</f>
        <v>38</v>
      </c>
      <c r="J39" s="6">
        <v>8</v>
      </c>
      <c r="K39" s="6">
        <f t="shared" si="4"/>
        <v>304</v>
      </c>
      <c r="L39" s="6"/>
      <c r="M39" s="6"/>
      <c r="N39" s="6">
        <f t="shared" si="5"/>
        <v>0</v>
      </c>
      <c r="O39" s="6"/>
      <c r="P39" s="6"/>
      <c r="Q39" s="6">
        <f t="shared" si="1"/>
        <v>0</v>
      </c>
      <c r="R39" s="17"/>
    </row>
    <row r="40" spans="1:18" ht="12.75">
      <c r="A40" s="18"/>
      <c r="B40" s="8"/>
      <c r="C40" s="11" t="s">
        <v>132</v>
      </c>
      <c r="D40" s="9">
        <f>SUM(D38:D39)</f>
        <v>1108</v>
      </c>
      <c r="E40" s="9">
        <f aca="true" t="shared" si="9" ref="E40:Q40">SUM(E38:E39)</f>
        <v>7744</v>
      </c>
      <c r="F40" s="9">
        <f t="shared" si="9"/>
        <v>1070</v>
      </c>
      <c r="G40" s="9"/>
      <c r="H40" s="9">
        <f t="shared" si="9"/>
        <v>7440</v>
      </c>
      <c r="I40" s="9">
        <f t="shared" si="9"/>
        <v>38</v>
      </c>
      <c r="J40" s="9"/>
      <c r="K40" s="9">
        <f t="shared" si="9"/>
        <v>304</v>
      </c>
      <c r="L40" s="9">
        <f t="shared" si="9"/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  <c r="R40" s="17"/>
    </row>
    <row r="41" spans="1:18" ht="25.5">
      <c r="A41" s="18">
        <v>7</v>
      </c>
      <c r="B41" s="8" t="s">
        <v>6</v>
      </c>
      <c r="C41" s="11" t="s">
        <v>111</v>
      </c>
      <c r="D41" s="10">
        <f t="shared" si="2"/>
        <v>432</v>
      </c>
      <c r="E41" s="10">
        <f t="shared" si="3"/>
        <v>2592</v>
      </c>
      <c r="F41" s="6"/>
      <c r="G41" s="6"/>
      <c r="H41" s="6">
        <f t="shared" si="0"/>
        <v>0</v>
      </c>
      <c r="I41" s="6">
        <f>227+205</f>
        <v>432</v>
      </c>
      <c r="J41" s="6">
        <v>6</v>
      </c>
      <c r="K41" s="6">
        <f>I41*J41</f>
        <v>2592</v>
      </c>
      <c r="L41" s="6"/>
      <c r="M41" s="6"/>
      <c r="N41" s="6">
        <f t="shared" si="5"/>
        <v>0</v>
      </c>
      <c r="O41" s="6"/>
      <c r="P41" s="6"/>
      <c r="Q41" s="6">
        <f t="shared" si="1"/>
        <v>0</v>
      </c>
      <c r="R41" s="17"/>
    </row>
    <row r="42" spans="1:18" ht="25.5">
      <c r="A42" s="18"/>
      <c r="B42" s="8"/>
      <c r="C42" s="28" t="s">
        <v>105</v>
      </c>
      <c r="D42" s="10"/>
      <c r="E42" s="1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7"/>
    </row>
    <row r="43" spans="1:18" ht="25.5">
      <c r="A43" s="18"/>
      <c r="B43" s="8"/>
      <c r="C43" s="8" t="s">
        <v>58</v>
      </c>
      <c r="D43" s="10">
        <f t="shared" si="2"/>
        <v>30</v>
      </c>
      <c r="E43" s="10">
        <f t="shared" si="3"/>
        <v>120</v>
      </c>
      <c r="F43" s="6">
        <v>30</v>
      </c>
      <c r="G43" s="6">
        <v>4</v>
      </c>
      <c r="H43" s="6">
        <f t="shared" si="0"/>
        <v>120</v>
      </c>
      <c r="I43" s="6"/>
      <c r="J43" s="6"/>
      <c r="K43" s="6">
        <f t="shared" si="4"/>
        <v>0</v>
      </c>
      <c r="L43" s="6"/>
      <c r="M43" s="6"/>
      <c r="N43" s="6">
        <f t="shared" si="5"/>
        <v>0</v>
      </c>
      <c r="O43" s="6"/>
      <c r="P43" s="6"/>
      <c r="Q43" s="6">
        <f t="shared" si="1"/>
        <v>0</v>
      </c>
      <c r="R43" s="17"/>
    </row>
    <row r="44" spans="1:18" ht="25.5">
      <c r="A44" s="18"/>
      <c r="B44" s="8"/>
      <c r="C44" s="8" t="s">
        <v>59</v>
      </c>
      <c r="D44" s="10">
        <f t="shared" si="2"/>
        <v>143</v>
      </c>
      <c r="E44" s="10">
        <f t="shared" si="3"/>
        <v>532</v>
      </c>
      <c r="F44" s="6">
        <v>103</v>
      </c>
      <c r="G44" s="6">
        <v>4</v>
      </c>
      <c r="H44" s="6">
        <f t="shared" si="0"/>
        <v>412</v>
      </c>
      <c r="I44" s="6"/>
      <c r="J44" s="6"/>
      <c r="K44" s="6">
        <f t="shared" si="4"/>
        <v>0</v>
      </c>
      <c r="L44" s="6"/>
      <c r="M44" s="6"/>
      <c r="N44" s="6">
        <f t="shared" si="5"/>
        <v>0</v>
      </c>
      <c r="O44" s="6">
        <v>40</v>
      </c>
      <c r="P44" s="6">
        <v>3</v>
      </c>
      <c r="Q44" s="6">
        <f t="shared" si="1"/>
        <v>120</v>
      </c>
      <c r="R44" s="17"/>
    </row>
    <row r="45" spans="1:18" ht="25.5">
      <c r="A45" s="18"/>
      <c r="B45" s="8"/>
      <c r="C45" s="8" t="s">
        <v>60</v>
      </c>
      <c r="D45" s="10">
        <f t="shared" si="2"/>
        <v>55</v>
      </c>
      <c r="E45" s="10">
        <f t="shared" si="3"/>
        <v>220</v>
      </c>
      <c r="F45" s="6">
        <v>55</v>
      </c>
      <c r="G45" s="6">
        <v>4</v>
      </c>
      <c r="H45" s="6">
        <f t="shared" si="0"/>
        <v>220</v>
      </c>
      <c r="I45" s="6"/>
      <c r="J45" s="6"/>
      <c r="K45" s="6">
        <f t="shared" si="4"/>
        <v>0</v>
      </c>
      <c r="L45" s="6"/>
      <c r="M45" s="6"/>
      <c r="N45" s="6">
        <f t="shared" si="5"/>
        <v>0</v>
      </c>
      <c r="O45" s="6"/>
      <c r="P45" s="6"/>
      <c r="Q45" s="6">
        <f t="shared" si="1"/>
        <v>0</v>
      </c>
      <c r="R45" s="17"/>
    </row>
    <row r="46" spans="1:18" ht="25.5">
      <c r="A46" s="18"/>
      <c r="B46" s="8"/>
      <c r="C46" s="8" t="s">
        <v>100</v>
      </c>
      <c r="D46" s="10">
        <f t="shared" si="2"/>
        <v>222</v>
      </c>
      <c r="E46" s="10">
        <f t="shared" si="3"/>
        <v>888</v>
      </c>
      <c r="F46" s="6">
        <v>222</v>
      </c>
      <c r="G46" s="6">
        <v>4</v>
      </c>
      <c r="H46" s="6">
        <f t="shared" si="0"/>
        <v>888</v>
      </c>
      <c r="I46" s="6"/>
      <c r="J46" s="6"/>
      <c r="K46" s="6">
        <f t="shared" si="4"/>
        <v>0</v>
      </c>
      <c r="L46" s="6"/>
      <c r="M46" s="6"/>
      <c r="N46" s="6">
        <f t="shared" si="5"/>
        <v>0</v>
      </c>
      <c r="O46" s="6"/>
      <c r="P46" s="6"/>
      <c r="Q46" s="6">
        <f t="shared" si="1"/>
        <v>0</v>
      </c>
      <c r="R46" s="17"/>
    </row>
    <row r="47" spans="1:18" ht="12.75">
      <c r="A47" s="18"/>
      <c r="B47" s="8"/>
      <c r="C47" s="11" t="s">
        <v>133</v>
      </c>
      <c r="D47" s="9">
        <f>SUM(D41:D46)</f>
        <v>882</v>
      </c>
      <c r="E47" s="9">
        <f aca="true" t="shared" si="10" ref="E47:Q47">SUM(E41:E46)</f>
        <v>4352</v>
      </c>
      <c r="F47" s="9">
        <f t="shared" si="10"/>
        <v>410</v>
      </c>
      <c r="G47" s="9"/>
      <c r="H47" s="9">
        <f t="shared" si="10"/>
        <v>1640</v>
      </c>
      <c r="I47" s="9">
        <f t="shared" si="10"/>
        <v>432</v>
      </c>
      <c r="J47" s="9"/>
      <c r="K47" s="9">
        <f t="shared" si="10"/>
        <v>2592</v>
      </c>
      <c r="L47" s="9">
        <f t="shared" si="10"/>
        <v>0</v>
      </c>
      <c r="M47" s="9">
        <f t="shared" si="10"/>
        <v>0</v>
      </c>
      <c r="N47" s="9">
        <f t="shared" si="10"/>
        <v>0</v>
      </c>
      <c r="O47" s="9">
        <f t="shared" si="10"/>
        <v>40</v>
      </c>
      <c r="P47" s="9"/>
      <c r="Q47" s="9">
        <f t="shared" si="10"/>
        <v>120</v>
      </c>
      <c r="R47" s="17"/>
    </row>
    <row r="48" spans="1:18" ht="25.5">
      <c r="A48" s="18">
        <v>8</v>
      </c>
      <c r="B48" s="8" t="s">
        <v>7</v>
      </c>
      <c r="C48" s="11" t="s">
        <v>112</v>
      </c>
      <c r="D48" s="10">
        <f t="shared" si="2"/>
        <v>400</v>
      </c>
      <c r="E48" s="10">
        <f t="shared" si="3"/>
        <v>2400</v>
      </c>
      <c r="F48" s="6">
        <v>400</v>
      </c>
      <c r="G48" s="6">
        <v>6</v>
      </c>
      <c r="H48" s="6">
        <f t="shared" si="0"/>
        <v>2400</v>
      </c>
      <c r="I48" s="6"/>
      <c r="J48" s="6"/>
      <c r="K48" s="6">
        <f t="shared" si="4"/>
        <v>0</v>
      </c>
      <c r="L48" s="6"/>
      <c r="M48" s="6"/>
      <c r="N48" s="6">
        <f t="shared" si="5"/>
        <v>0</v>
      </c>
      <c r="O48" s="6"/>
      <c r="P48" s="6"/>
      <c r="Q48" s="6">
        <f t="shared" si="1"/>
        <v>0</v>
      </c>
      <c r="R48" s="17"/>
    </row>
    <row r="49" spans="1:18" ht="12.75">
      <c r="A49" s="18"/>
      <c r="B49" s="8"/>
      <c r="C49" s="11"/>
      <c r="D49" s="10">
        <f t="shared" si="2"/>
        <v>172</v>
      </c>
      <c r="E49" s="10">
        <f t="shared" si="3"/>
        <v>688</v>
      </c>
      <c r="F49" s="6">
        <v>172</v>
      </c>
      <c r="G49" s="6">
        <v>4</v>
      </c>
      <c r="H49" s="6">
        <f t="shared" si="0"/>
        <v>688</v>
      </c>
      <c r="I49" s="6"/>
      <c r="J49" s="6"/>
      <c r="K49" s="6">
        <f t="shared" si="4"/>
        <v>0</v>
      </c>
      <c r="L49" s="6"/>
      <c r="M49" s="6"/>
      <c r="N49" s="6">
        <f t="shared" si="5"/>
        <v>0</v>
      </c>
      <c r="O49" s="6"/>
      <c r="P49" s="6"/>
      <c r="Q49" s="6">
        <f t="shared" si="1"/>
        <v>0</v>
      </c>
      <c r="R49" s="17"/>
    </row>
    <row r="50" spans="1:18" ht="25.5">
      <c r="A50" s="18"/>
      <c r="B50" s="8"/>
      <c r="C50" s="28" t="s">
        <v>105</v>
      </c>
      <c r="D50" s="10"/>
      <c r="E50" s="1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7"/>
    </row>
    <row r="51" spans="1:18" ht="25.5">
      <c r="A51" s="18"/>
      <c r="B51" s="8"/>
      <c r="C51" s="8" t="s">
        <v>144</v>
      </c>
      <c r="D51" s="6">
        <f>F51+I51+L51+O51</f>
        <v>290</v>
      </c>
      <c r="E51" s="10">
        <f>H51+K51+N51+Q51</f>
        <v>1160</v>
      </c>
      <c r="F51" s="6">
        <f>168+122</f>
        <v>290</v>
      </c>
      <c r="G51" s="6">
        <v>4</v>
      </c>
      <c r="H51" s="6">
        <f>F51*G51</f>
        <v>1160</v>
      </c>
      <c r="I51" s="6"/>
      <c r="J51" s="6"/>
      <c r="K51" s="6">
        <f>I51*J51</f>
        <v>0</v>
      </c>
      <c r="L51" s="6"/>
      <c r="M51" s="6"/>
      <c r="N51" s="6">
        <f>L51*M51</f>
        <v>0</v>
      </c>
      <c r="O51" s="6"/>
      <c r="P51" s="6"/>
      <c r="Q51" s="6">
        <f>O51*P51</f>
        <v>0</v>
      </c>
      <c r="R51" s="17"/>
    </row>
    <row r="52" spans="1:18" ht="12.75">
      <c r="A52" s="18"/>
      <c r="B52" s="8"/>
      <c r="C52" s="11" t="s">
        <v>134</v>
      </c>
      <c r="D52" s="9">
        <f>SUM(D48:D51)</f>
        <v>862</v>
      </c>
      <c r="E52" s="9">
        <f aca="true" t="shared" si="11" ref="E52:Q52">SUM(E48:E51)</f>
        <v>4248</v>
      </c>
      <c r="F52" s="9">
        <f t="shared" si="11"/>
        <v>862</v>
      </c>
      <c r="G52" s="9"/>
      <c r="H52" s="9">
        <f t="shared" si="11"/>
        <v>4248</v>
      </c>
      <c r="I52" s="9">
        <f t="shared" si="11"/>
        <v>0</v>
      </c>
      <c r="J52" s="9">
        <f t="shared" si="11"/>
        <v>0</v>
      </c>
      <c r="K52" s="9">
        <f t="shared" si="11"/>
        <v>0</v>
      </c>
      <c r="L52" s="9">
        <f t="shared" si="11"/>
        <v>0</v>
      </c>
      <c r="M52" s="9">
        <f t="shared" si="11"/>
        <v>0</v>
      </c>
      <c r="N52" s="9">
        <f t="shared" si="11"/>
        <v>0</v>
      </c>
      <c r="O52" s="9">
        <f t="shared" si="11"/>
        <v>0</v>
      </c>
      <c r="P52" s="9">
        <f t="shared" si="11"/>
        <v>0</v>
      </c>
      <c r="Q52" s="9">
        <f t="shared" si="11"/>
        <v>0</v>
      </c>
      <c r="R52" s="17"/>
    </row>
    <row r="53" spans="1:18" ht="25.5">
      <c r="A53" s="18">
        <v>9</v>
      </c>
      <c r="B53" s="8" t="s">
        <v>8</v>
      </c>
      <c r="C53" s="11" t="s">
        <v>113</v>
      </c>
      <c r="D53" s="9">
        <f t="shared" si="2"/>
        <v>334</v>
      </c>
      <c r="E53" s="9">
        <f t="shared" si="3"/>
        <v>1336</v>
      </c>
      <c r="F53" s="7">
        <v>334</v>
      </c>
      <c r="G53" s="7">
        <v>4</v>
      </c>
      <c r="H53" s="7">
        <f t="shared" si="0"/>
        <v>1336</v>
      </c>
      <c r="I53" s="6"/>
      <c r="J53" s="6"/>
      <c r="K53" s="6">
        <f t="shared" si="4"/>
        <v>0</v>
      </c>
      <c r="L53" s="6"/>
      <c r="M53" s="6"/>
      <c r="N53" s="6">
        <f t="shared" si="5"/>
        <v>0</v>
      </c>
      <c r="O53" s="6"/>
      <c r="P53" s="6"/>
      <c r="Q53" s="6">
        <f t="shared" si="1"/>
        <v>0</v>
      </c>
      <c r="R53" s="17"/>
    </row>
    <row r="54" spans="1:18" ht="25.5">
      <c r="A54" s="18">
        <v>10</v>
      </c>
      <c r="B54" s="8" t="s">
        <v>9</v>
      </c>
      <c r="C54" s="11" t="s">
        <v>114</v>
      </c>
      <c r="D54" s="10">
        <f t="shared" si="2"/>
        <v>756</v>
      </c>
      <c r="E54" s="10">
        <f t="shared" si="3"/>
        <v>4536</v>
      </c>
      <c r="F54" s="6">
        <f>461-180.5</f>
        <v>280.5</v>
      </c>
      <c r="G54" s="6">
        <v>6</v>
      </c>
      <c r="H54" s="6">
        <f t="shared" si="0"/>
        <v>1683</v>
      </c>
      <c r="I54" s="6">
        <f>170+125+180.5</f>
        <v>475.5</v>
      </c>
      <c r="J54" s="6">
        <v>6</v>
      </c>
      <c r="K54" s="6">
        <f t="shared" si="4"/>
        <v>2853</v>
      </c>
      <c r="L54" s="6"/>
      <c r="M54" s="6"/>
      <c r="N54" s="6">
        <f t="shared" si="5"/>
        <v>0</v>
      </c>
      <c r="O54" s="6"/>
      <c r="P54" s="6"/>
      <c r="Q54" s="6">
        <f t="shared" si="1"/>
        <v>0</v>
      </c>
      <c r="R54" s="17"/>
    </row>
    <row r="55" spans="1:18" ht="25.5">
      <c r="A55" s="18"/>
      <c r="B55" s="8"/>
      <c r="C55" s="28" t="s">
        <v>105</v>
      </c>
      <c r="D55" s="10"/>
      <c r="E55" s="1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7"/>
    </row>
    <row r="56" spans="1:18" ht="38.25">
      <c r="A56" s="18"/>
      <c r="B56" s="8"/>
      <c r="C56" s="8" t="s">
        <v>102</v>
      </c>
      <c r="D56" s="10">
        <f t="shared" si="2"/>
        <v>54</v>
      </c>
      <c r="E56" s="10">
        <f t="shared" si="3"/>
        <v>216</v>
      </c>
      <c r="F56" s="6">
        <v>54</v>
      </c>
      <c r="G56" s="6">
        <v>4</v>
      </c>
      <c r="H56" s="6">
        <f t="shared" si="0"/>
        <v>216</v>
      </c>
      <c r="I56" s="6"/>
      <c r="J56" s="6"/>
      <c r="K56" s="6">
        <f t="shared" si="4"/>
        <v>0</v>
      </c>
      <c r="L56" s="6"/>
      <c r="M56" s="6"/>
      <c r="N56" s="6">
        <f t="shared" si="5"/>
        <v>0</v>
      </c>
      <c r="O56" s="6"/>
      <c r="P56" s="6"/>
      <c r="Q56" s="6">
        <f t="shared" si="1"/>
        <v>0</v>
      </c>
      <c r="R56" s="17"/>
    </row>
    <row r="57" spans="1:18" ht="25.5">
      <c r="A57" s="18"/>
      <c r="B57" s="8"/>
      <c r="C57" s="8" t="s">
        <v>61</v>
      </c>
      <c r="D57" s="10">
        <f t="shared" si="2"/>
        <v>240</v>
      </c>
      <c r="E57" s="10">
        <f t="shared" si="3"/>
        <v>1060</v>
      </c>
      <c r="F57" s="6">
        <f>90+100</f>
        <v>190</v>
      </c>
      <c r="G57" s="6">
        <v>4</v>
      </c>
      <c r="H57" s="6">
        <f t="shared" si="0"/>
        <v>760</v>
      </c>
      <c r="I57" s="6">
        <v>50</v>
      </c>
      <c r="J57" s="6">
        <v>6</v>
      </c>
      <c r="K57" s="6">
        <f t="shared" si="4"/>
        <v>300</v>
      </c>
      <c r="L57" s="6"/>
      <c r="M57" s="6"/>
      <c r="N57" s="6">
        <f t="shared" si="5"/>
        <v>0</v>
      </c>
      <c r="O57" s="6"/>
      <c r="P57" s="6"/>
      <c r="Q57" s="6">
        <f t="shared" si="1"/>
        <v>0</v>
      </c>
      <c r="R57" s="17"/>
    </row>
    <row r="58" spans="1:18" ht="25.5">
      <c r="A58" s="18"/>
      <c r="B58" s="8"/>
      <c r="C58" s="8" t="s">
        <v>62</v>
      </c>
      <c r="D58" s="10">
        <f t="shared" si="2"/>
        <v>148</v>
      </c>
      <c r="E58" s="10">
        <f t="shared" si="3"/>
        <v>592</v>
      </c>
      <c r="F58" s="6"/>
      <c r="G58" s="6"/>
      <c r="H58" s="6">
        <f t="shared" si="0"/>
        <v>0</v>
      </c>
      <c r="I58" s="6">
        <v>148</v>
      </c>
      <c r="J58" s="6">
        <v>4</v>
      </c>
      <c r="K58" s="6">
        <f t="shared" si="4"/>
        <v>592</v>
      </c>
      <c r="L58" s="6"/>
      <c r="M58" s="6"/>
      <c r="N58" s="6">
        <f t="shared" si="5"/>
        <v>0</v>
      </c>
      <c r="O58" s="6"/>
      <c r="P58" s="6"/>
      <c r="Q58" s="6">
        <f t="shared" si="1"/>
        <v>0</v>
      </c>
      <c r="R58" s="17"/>
    </row>
    <row r="59" spans="1:18" ht="25.5">
      <c r="A59" s="18"/>
      <c r="B59" s="8"/>
      <c r="C59" s="8" t="s">
        <v>151</v>
      </c>
      <c r="D59" s="10">
        <f t="shared" si="2"/>
        <v>96</v>
      </c>
      <c r="E59" s="10">
        <f t="shared" si="3"/>
        <v>384</v>
      </c>
      <c r="F59" s="6">
        <v>96</v>
      </c>
      <c r="G59" s="6">
        <v>4</v>
      </c>
      <c r="H59" s="6">
        <f t="shared" si="0"/>
        <v>384</v>
      </c>
      <c r="I59" s="6"/>
      <c r="J59" s="6"/>
      <c r="K59" s="6">
        <f t="shared" si="4"/>
        <v>0</v>
      </c>
      <c r="L59" s="6"/>
      <c r="M59" s="6"/>
      <c r="N59" s="6">
        <f t="shared" si="5"/>
        <v>0</v>
      </c>
      <c r="O59" s="6"/>
      <c r="P59" s="6"/>
      <c r="Q59" s="6">
        <f t="shared" si="1"/>
        <v>0</v>
      </c>
      <c r="R59" s="17"/>
    </row>
    <row r="60" spans="1:18" ht="25.5">
      <c r="A60" s="18"/>
      <c r="B60" s="8"/>
      <c r="C60" s="18" t="s">
        <v>63</v>
      </c>
      <c r="D60" s="10">
        <f t="shared" si="2"/>
        <v>54</v>
      </c>
      <c r="E60" s="10">
        <f t="shared" si="3"/>
        <v>216</v>
      </c>
      <c r="F60" s="6">
        <v>54</v>
      </c>
      <c r="G60" s="6">
        <v>4</v>
      </c>
      <c r="H60" s="6">
        <f t="shared" si="0"/>
        <v>216</v>
      </c>
      <c r="I60" s="6"/>
      <c r="J60" s="6"/>
      <c r="K60" s="6">
        <f t="shared" si="4"/>
        <v>0</v>
      </c>
      <c r="L60" s="6"/>
      <c r="M60" s="6"/>
      <c r="N60" s="6">
        <f t="shared" si="5"/>
        <v>0</v>
      </c>
      <c r="O60" s="6"/>
      <c r="P60" s="6"/>
      <c r="Q60" s="6">
        <f t="shared" si="1"/>
        <v>0</v>
      </c>
      <c r="R60" s="17"/>
    </row>
    <row r="61" spans="1:18" ht="25.5">
      <c r="A61" s="18"/>
      <c r="B61" s="8"/>
      <c r="C61" s="8" t="s">
        <v>64</v>
      </c>
      <c r="D61" s="10">
        <f t="shared" si="2"/>
        <v>50</v>
      </c>
      <c r="E61" s="10">
        <f t="shared" si="3"/>
        <v>200</v>
      </c>
      <c r="F61" s="6">
        <v>50</v>
      </c>
      <c r="G61" s="6">
        <v>4</v>
      </c>
      <c r="H61" s="6">
        <f t="shared" si="0"/>
        <v>200</v>
      </c>
      <c r="I61" s="6"/>
      <c r="J61" s="6"/>
      <c r="K61" s="6">
        <f t="shared" si="4"/>
        <v>0</v>
      </c>
      <c r="L61" s="6"/>
      <c r="M61" s="6"/>
      <c r="N61" s="6">
        <f t="shared" si="5"/>
        <v>0</v>
      </c>
      <c r="O61" s="6"/>
      <c r="P61" s="6"/>
      <c r="Q61" s="6">
        <f t="shared" si="1"/>
        <v>0</v>
      </c>
      <c r="R61" s="17"/>
    </row>
    <row r="62" spans="1:18" ht="12.75">
      <c r="A62" s="18"/>
      <c r="B62" s="8"/>
      <c r="C62" s="11" t="s">
        <v>135</v>
      </c>
      <c r="D62" s="9">
        <f>SUM(D54:D61)</f>
        <v>1398</v>
      </c>
      <c r="E62" s="9">
        <f aca="true" t="shared" si="12" ref="E62:Q62">SUM(E54:E61)</f>
        <v>7204</v>
      </c>
      <c r="F62" s="9">
        <f t="shared" si="12"/>
        <v>724.5</v>
      </c>
      <c r="G62" s="9"/>
      <c r="H62" s="9">
        <f t="shared" si="12"/>
        <v>3459</v>
      </c>
      <c r="I62" s="9">
        <f t="shared" si="12"/>
        <v>673.5</v>
      </c>
      <c r="J62" s="9"/>
      <c r="K62" s="9">
        <f t="shared" si="12"/>
        <v>3745</v>
      </c>
      <c r="L62" s="9">
        <f t="shared" si="12"/>
        <v>0</v>
      </c>
      <c r="M62" s="9">
        <f t="shared" si="12"/>
        <v>0</v>
      </c>
      <c r="N62" s="9">
        <f t="shared" si="12"/>
        <v>0</v>
      </c>
      <c r="O62" s="9">
        <f t="shared" si="12"/>
        <v>0</v>
      </c>
      <c r="P62" s="9"/>
      <c r="Q62" s="9">
        <f t="shared" si="12"/>
        <v>0</v>
      </c>
      <c r="R62" s="17"/>
    </row>
    <row r="63" spans="1:22" ht="27.75" customHeight="1">
      <c r="A63" s="18">
        <v>11</v>
      </c>
      <c r="B63" s="8" t="s">
        <v>10</v>
      </c>
      <c r="C63" s="19" t="s">
        <v>150</v>
      </c>
      <c r="D63" s="9">
        <f t="shared" si="2"/>
        <v>214</v>
      </c>
      <c r="E63" s="9">
        <f t="shared" si="3"/>
        <v>856</v>
      </c>
      <c r="F63" s="7">
        <f>294-80</f>
        <v>214</v>
      </c>
      <c r="G63" s="7">
        <v>4</v>
      </c>
      <c r="H63" s="7">
        <f t="shared" si="0"/>
        <v>856</v>
      </c>
      <c r="I63" s="6"/>
      <c r="J63" s="6"/>
      <c r="K63" s="6">
        <f t="shared" si="4"/>
        <v>0</v>
      </c>
      <c r="L63" s="6"/>
      <c r="M63" s="6"/>
      <c r="N63" s="6">
        <f t="shared" si="5"/>
        <v>0</v>
      </c>
      <c r="O63" s="6"/>
      <c r="P63" s="6"/>
      <c r="Q63" s="6">
        <f t="shared" si="1"/>
        <v>0</v>
      </c>
      <c r="R63" s="43"/>
      <c r="S63" s="44"/>
      <c r="T63" s="44"/>
      <c r="U63" s="44"/>
      <c r="V63" s="35"/>
    </row>
    <row r="64" spans="1:18" ht="25.5">
      <c r="A64" s="18">
        <v>12</v>
      </c>
      <c r="B64" s="8" t="s">
        <v>11</v>
      </c>
      <c r="C64" s="11" t="s">
        <v>115</v>
      </c>
      <c r="D64" s="10">
        <f t="shared" si="2"/>
        <v>428</v>
      </c>
      <c r="E64" s="10">
        <f t="shared" si="3"/>
        <v>3424</v>
      </c>
      <c r="F64" s="6">
        <f>428-72</f>
        <v>356</v>
      </c>
      <c r="G64" s="6">
        <v>8</v>
      </c>
      <c r="H64" s="6">
        <f t="shared" si="0"/>
        <v>2848</v>
      </c>
      <c r="I64" s="6">
        <v>72</v>
      </c>
      <c r="J64" s="6">
        <v>8</v>
      </c>
      <c r="K64" s="6">
        <f t="shared" si="4"/>
        <v>576</v>
      </c>
      <c r="L64" s="6"/>
      <c r="M64" s="6"/>
      <c r="N64" s="6">
        <f t="shared" si="5"/>
        <v>0</v>
      </c>
      <c r="O64" s="6"/>
      <c r="P64" s="6"/>
      <c r="Q64" s="6">
        <f t="shared" si="1"/>
        <v>0</v>
      </c>
      <c r="R64" s="17"/>
    </row>
    <row r="65" spans="1:18" ht="12.75">
      <c r="A65" s="18"/>
      <c r="B65" s="8"/>
      <c r="C65" s="11"/>
      <c r="D65" s="6">
        <f t="shared" si="2"/>
        <v>575</v>
      </c>
      <c r="E65" s="10">
        <f t="shared" si="3"/>
        <v>2300</v>
      </c>
      <c r="F65" s="6">
        <v>575</v>
      </c>
      <c r="G65" s="6">
        <v>4</v>
      </c>
      <c r="H65" s="6">
        <f t="shared" si="0"/>
        <v>2300</v>
      </c>
      <c r="I65" s="6"/>
      <c r="J65" s="6"/>
      <c r="K65" s="6">
        <f t="shared" si="4"/>
        <v>0</v>
      </c>
      <c r="L65" s="6"/>
      <c r="M65" s="6"/>
      <c r="N65" s="6">
        <f t="shared" si="5"/>
        <v>0</v>
      </c>
      <c r="O65" s="6"/>
      <c r="P65" s="6"/>
      <c r="Q65" s="6">
        <f t="shared" si="1"/>
        <v>0</v>
      </c>
      <c r="R65" s="17"/>
    </row>
    <row r="66" spans="1:18" ht="25.5">
      <c r="A66" s="18"/>
      <c r="B66" s="8"/>
      <c r="C66" s="28" t="s">
        <v>105</v>
      </c>
      <c r="D66" s="10"/>
      <c r="E66" s="1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7"/>
    </row>
    <row r="67" spans="1:18" ht="25.5">
      <c r="A67" s="18"/>
      <c r="B67" s="8"/>
      <c r="C67" s="8" t="s">
        <v>156</v>
      </c>
      <c r="D67" s="10">
        <f t="shared" si="2"/>
        <v>250</v>
      </c>
      <c r="E67" s="10">
        <f t="shared" si="3"/>
        <v>1000</v>
      </c>
      <c r="F67" s="6"/>
      <c r="G67" s="6"/>
      <c r="H67" s="6">
        <f t="shared" si="0"/>
        <v>0</v>
      </c>
      <c r="I67" s="6">
        <v>250</v>
      </c>
      <c r="J67" s="6">
        <v>4</v>
      </c>
      <c r="K67" s="6">
        <f t="shared" si="4"/>
        <v>1000</v>
      </c>
      <c r="L67" s="6"/>
      <c r="M67" s="6">
        <v>4</v>
      </c>
      <c r="N67" s="6">
        <f t="shared" si="5"/>
        <v>0</v>
      </c>
      <c r="O67" s="6"/>
      <c r="P67" s="6"/>
      <c r="Q67" s="6">
        <f t="shared" si="1"/>
        <v>0</v>
      </c>
      <c r="R67" s="17"/>
    </row>
    <row r="68" spans="1:18" ht="25.5">
      <c r="A68" s="18"/>
      <c r="B68" s="8"/>
      <c r="C68" s="8" t="s">
        <v>65</v>
      </c>
      <c r="D68" s="10">
        <f t="shared" si="2"/>
        <v>76</v>
      </c>
      <c r="E68" s="10">
        <f t="shared" si="3"/>
        <v>456</v>
      </c>
      <c r="F68" s="6">
        <v>76</v>
      </c>
      <c r="G68" s="6">
        <v>6</v>
      </c>
      <c r="H68" s="6">
        <f t="shared" si="0"/>
        <v>456</v>
      </c>
      <c r="I68" s="6"/>
      <c r="J68" s="6"/>
      <c r="K68" s="6">
        <f t="shared" si="4"/>
        <v>0</v>
      </c>
      <c r="L68" s="6"/>
      <c r="M68" s="6"/>
      <c r="N68" s="6">
        <f t="shared" si="5"/>
        <v>0</v>
      </c>
      <c r="O68" s="6"/>
      <c r="P68" s="6"/>
      <c r="Q68" s="6">
        <f t="shared" si="1"/>
        <v>0</v>
      </c>
      <c r="R68" s="17"/>
    </row>
    <row r="69" spans="1:18" ht="12.75">
      <c r="A69" s="18"/>
      <c r="B69" s="8"/>
      <c r="C69" s="8" t="s">
        <v>66</v>
      </c>
      <c r="D69" s="10">
        <f t="shared" si="2"/>
        <v>139</v>
      </c>
      <c r="E69" s="10">
        <f t="shared" si="3"/>
        <v>556</v>
      </c>
      <c r="F69" s="6">
        <f>72+67</f>
        <v>139</v>
      </c>
      <c r="G69" s="6">
        <v>4</v>
      </c>
      <c r="H69" s="6">
        <f t="shared" si="0"/>
        <v>556</v>
      </c>
      <c r="I69" s="6"/>
      <c r="J69" s="6"/>
      <c r="K69" s="6">
        <f t="shared" si="4"/>
        <v>0</v>
      </c>
      <c r="L69" s="6"/>
      <c r="M69" s="6"/>
      <c r="N69" s="6">
        <f t="shared" si="5"/>
        <v>0</v>
      </c>
      <c r="O69" s="6"/>
      <c r="P69" s="6"/>
      <c r="Q69" s="6">
        <f t="shared" si="1"/>
        <v>0</v>
      </c>
      <c r="R69" s="17"/>
    </row>
    <row r="70" spans="1:18" ht="25.5">
      <c r="A70" s="18"/>
      <c r="B70" s="8"/>
      <c r="C70" s="8" t="s">
        <v>106</v>
      </c>
      <c r="D70" s="10">
        <f>F70+I70+L70+O70</f>
        <v>18</v>
      </c>
      <c r="E70" s="10">
        <f>H70+K70+N70+Q70</f>
        <v>162</v>
      </c>
      <c r="F70" s="6">
        <v>18</v>
      </c>
      <c r="G70" s="6">
        <v>9</v>
      </c>
      <c r="H70" s="6">
        <f t="shared" si="0"/>
        <v>162</v>
      </c>
      <c r="I70" s="6"/>
      <c r="J70" s="6"/>
      <c r="K70" s="6">
        <f t="shared" si="4"/>
        <v>0</v>
      </c>
      <c r="L70" s="6"/>
      <c r="M70" s="6"/>
      <c r="N70" s="6">
        <f t="shared" si="5"/>
        <v>0</v>
      </c>
      <c r="O70" s="6"/>
      <c r="P70" s="6"/>
      <c r="Q70" s="6">
        <f t="shared" si="1"/>
        <v>0</v>
      </c>
      <c r="R70" s="17"/>
    </row>
    <row r="71" spans="1:18" ht="25.5">
      <c r="A71" s="18"/>
      <c r="B71" s="8"/>
      <c r="C71" s="8" t="s">
        <v>67</v>
      </c>
      <c r="D71" s="10">
        <f t="shared" si="2"/>
        <v>175</v>
      </c>
      <c r="E71" s="10">
        <f t="shared" si="3"/>
        <v>700</v>
      </c>
      <c r="F71" s="6">
        <v>175</v>
      </c>
      <c r="G71" s="6">
        <v>4</v>
      </c>
      <c r="H71" s="6">
        <f t="shared" si="0"/>
        <v>700</v>
      </c>
      <c r="I71" s="6"/>
      <c r="J71" s="6"/>
      <c r="K71" s="6">
        <f t="shared" si="4"/>
        <v>0</v>
      </c>
      <c r="L71" s="6"/>
      <c r="M71" s="6"/>
      <c r="N71" s="6">
        <f t="shared" si="5"/>
        <v>0</v>
      </c>
      <c r="O71" s="6"/>
      <c r="P71" s="6"/>
      <c r="Q71" s="6">
        <f t="shared" si="1"/>
        <v>0</v>
      </c>
      <c r="R71" s="17"/>
    </row>
    <row r="72" spans="1:18" ht="25.5">
      <c r="A72" s="18"/>
      <c r="B72" s="8"/>
      <c r="C72" s="8" t="s">
        <v>68</v>
      </c>
      <c r="D72" s="10">
        <f t="shared" si="2"/>
        <v>80</v>
      </c>
      <c r="E72" s="10">
        <f t="shared" si="3"/>
        <v>320</v>
      </c>
      <c r="F72" s="6">
        <v>80</v>
      </c>
      <c r="G72" s="6">
        <v>4</v>
      </c>
      <c r="H72" s="6">
        <f t="shared" si="0"/>
        <v>320</v>
      </c>
      <c r="I72" s="6"/>
      <c r="J72" s="6"/>
      <c r="K72" s="6">
        <f t="shared" si="4"/>
        <v>0</v>
      </c>
      <c r="L72" s="6"/>
      <c r="M72" s="6"/>
      <c r="N72" s="6">
        <f t="shared" si="5"/>
        <v>0</v>
      </c>
      <c r="O72" s="6"/>
      <c r="P72" s="6"/>
      <c r="Q72" s="6">
        <f t="shared" si="1"/>
        <v>0</v>
      </c>
      <c r="R72" s="17"/>
    </row>
    <row r="73" spans="1:18" ht="12.75">
      <c r="A73" s="18"/>
      <c r="B73" s="8"/>
      <c r="C73" s="11" t="s">
        <v>136</v>
      </c>
      <c r="D73" s="9">
        <f>SUM(D64:D72)</f>
        <v>1741</v>
      </c>
      <c r="E73" s="9">
        <f aca="true" t="shared" si="13" ref="E73:Q73">SUM(E64:E72)</f>
        <v>8918</v>
      </c>
      <c r="F73" s="9">
        <f t="shared" si="13"/>
        <v>1419</v>
      </c>
      <c r="G73" s="9"/>
      <c r="H73" s="9">
        <f t="shared" si="13"/>
        <v>7342</v>
      </c>
      <c r="I73" s="9">
        <f t="shared" si="13"/>
        <v>322</v>
      </c>
      <c r="J73" s="9"/>
      <c r="K73" s="9">
        <f t="shared" si="13"/>
        <v>1576</v>
      </c>
      <c r="L73" s="9">
        <f t="shared" si="13"/>
        <v>0</v>
      </c>
      <c r="M73" s="9"/>
      <c r="N73" s="9">
        <f t="shared" si="13"/>
        <v>0</v>
      </c>
      <c r="O73" s="9">
        <f t="shared" si="13"/>
        <v>0</v>
      </c>
      <c r="P73" s="9">
        <f t="shared" si="13"/>
        <v>0</v>
      </c>
      <c r="Q73" s="9">
        <f t="shared" si="13"/>
        <v>0</v>
      </c>
      <c r="R73" s="17"/>
    </row>
    <row r="74" spans="1:18" ht="25.5">
      <c r="A74" s="18">
        <v>13</v>
      </c>
      <c r="B74" s="8" t="s">
        <v>12</v>
      </c>
      <c r="C74" s="11" t="s">
        <v>116</v>
      </c>
      <c r="D74" s="10">
        <f t="shared" si="2"/>
        <v>500</v>
      </c>
      <c r="E74" s="10">
        <f t="shared" si="3"/>
        <v>1700</v>
      </c>
      <c r="F74" s="6">
        <v>200</v>
      </c>
      <c r="G74" s="6">
        <v>4</v>
      </c>
      <c r="H74" s="6">
        <f t="shared" si="0"/>
        <v>800</v>
      </c>
      <c r="I74" s="6"/>
      <c r="J74" s="6"/>
      <c r="K74" s="6">
        <f t="shared" si="4"/>
        <v>0</v>
      </c>
      <c r="L74" s="6">
        <v>300</v>
      </c>
      <c r="M74" s="6">
        <v>3</v>
      </c>
      <c r="N74" s="6">
        <f t="shared" si="5"/>
        <v>900</v>
      </c>
      <c r="O74" s="6"/>
      <c r="P74" s="6"/>
      <c r="Q74" s="6">
        <f t="shared" si="1"/>
        <v>0</v>
      </c>
      <c r="R74" s="17"/>
    </row>
    <row r="75" spans="1:18" ht="12.75">
      <c r="A75" s="18"/>
      <c r="B75" s="8"/>
      <c r="C75" s="8"/>
      <c r="D75" s="6">
        <f t="shared" si="2"/>
        <v>470</v>
      </c>
      <c r="E75" s="10">
        <f t="shared" si="3"/>
        <v>2930</v>
      </c>
      <c r="F75" s="6">
        <v>470</v>
      </c>
      <c r="G75" s="6">
        <v>6</v>
      </c>
      <c r="H75" s="6">
        <v>2930</v>
      </c>
      <c r="I75" s="6"/>
      <c r="J75" s="6"/>
      <c r="K75" s="6">
        <f t="shared" si="4"/>
        <v>0</v>
      </c>
      <c r="L75" s="6"/>
      <c r="M75" s="6"/>
      <c r="N75" s="6">
        <f t="shared" si="5"/>
        <v>0</v>
      </c>
      <c r="O75" s="6"/>
      <c r="P75" s="6"/>
      <c r="Q75" s="6">
        <f t="shared" si="1"/>
        <v>0</v>
      </c>
      <c r="R75" s="17"/>
    </row>
    <row r="76" spans="1:18" ht="25.5">
      <c r="A76" s="18"/>
      <c r="B76" s="8"/>
      <c r="C76" s="28" t="s">
        <v>105</v>
      </c>
      <c r="D76" s="10"/>
      <c r="E76" s="1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7"/>
    </row>
    <row r="77" spans="1:18" ht="25.5">
      <c r="A77" s="18"/>
      <c r="B77" s="8"/>
      <c r="C77" s="8" t="s">
        <v>69</v>
      </c>
      <c r="D77" s="10">
        <f t="shared" si="2"/>
        <v>234</v>
      </c>
      <c r="E77" s="10">
        <f t="shared" si="3"/>
        <v>936</v>
      </c>
      <c r="F77" s="6"/>
      <c r="G77" s="6"/>
      <c r="H77" s="6">
        <f t="shared" si="0"/>
        <v>0</v>
      </c>
      <c r="I77" s="6">
        <v>234</v>
      </c>
      <c r="J77" s="6">
        <v>4</v>
      </c>
      <c r="K77" s="6">
        <f t="shared" si="4"/>
        <v>936</v>
      </c>
      <c r="L77" s="6"/>
      <c r="M77" s="6"/>
      <c r="N77" s="6">
        <f t="shared" si="5"/>
        <v>0</v>
      </c>
      <c r="O77" s="6"/>
      <c r="P77" s="6"/>
      <c r="Q77" s="6">
        <f t="shared" si="1"/>
        <v>0</v>
      </c>
      <c r="R77" s="17"/>
    </row>
    <row r="78" spans="1:18" ht="38.25">
      <c r="A78" s="18"/>
      <c r="B78" s="8"/>
      <c r="C78" s="8" t="s">
        <v>70</v>
      </c>
      <c r="D78" s="10">
        <f t="shared" si="2"/>
        <v>24</v>
      </c>
      <c r="E78" s="10">
        <f t="shared" si="3"/>
        <v>192</v>
      </c>
      <c r="F78" s="6"/>
      <c r="G78" s="6"/>
      <c r="H78" s="6">
        <f t="shared" si="0"/>
        <v>0</v>
      </c>
      <c r="I78" s="6">
        <v>24</v>
      </c>
      <c r="J78" s="6">
        <v>8</v>
      </c>
      <c r="K78" s="6">
        <f t="shared" si="4"/>
        <v>192</v>
      </c>
      <c r="L78" s="6"/>
      <c r="M78" s="6"/>
      <c r="N78" s="6">
        <f t="shared" si="5"/>
        <v>0</v>
      </c>
      <c r="O78" s="6"/>
      <c r="P78" s="6"/>
      <c r="Q78" s="6">
        <f t="shared" si="1"/>
        <v>0</v>
      </c>
      <c r="R78" s="17"/>
    </row>
    <row r="79" spans="1:18" ht="25.5">
      <c r="A79" s="18"/>
      <c r="B79" s="8"/>
      <c r="C79" s="8" t="s">
        <v>71</v>
      </c>
      <c r="D79" s="10">
        <f t="shared" si="2"/>
        <v>171</v>
      </c>
      <c r="E79" s="10">
        <f t="shared" si="3"/>
        <v>684</v>
      </c>
      <c r="F79" s="6">
        <v>171</v>
      </c>
      <c r="G79" s="6">
        <v>4</v>
      </c>
      <c r="H79" s="6">
        <f t="shared" si="0"/>
        <v>684</v>
      </c>
      <c r="I79" s="6"/>
      <c r="J79" s="6"/>
      <c r="K79" s="6">
        <f t="shared" si="4"/>
        <v>0</v>
      </c>
      <c r="L79" s="6"/>
      <c r="M79" s="6"/>
      <c r="N79" s="6">
        <f t="shared" si="5"/>
        <v>0</v>
      </c>
      <c r="O79" s="6"/>
      <c r="P79" s="6"/>
      <c r="Q79" s="6">
        <f t="shared" si="1"/>
        <v>0</v>
      </c>
      <c r="R79" s="17"/>
    </row>
    <row r="80" spans="1:18" ht="25.5">
      <c r="A80" s="18"/>
      <c r="B80" s="8"/>
      <c r="C80" s="8" t="s">
        <v>72</v>
      </c>
      <c r="D80" s="10">
        <f t="shared" si="2"/>
        <v>138</v>
      </c>
      <c r="E80" s="10">
        <f t="shared" si="3"/>
        <v>552</v>
      </c>
      <c r="F80" s="6">
        <v>138</v>
      </c>
      <c r="G80" s="6">
        <v>4</v>
      </c>
      <c r="H80" s="6">
        <f t="shared" si="0"/>
        <v>552</v>
      </c>
      <c r="I80" s="6"/>
      <c r="J80" s="6"/>
      <c r="K80" s="6">
        <f t="shared" si="4"/>
        <v>0</v>
      </c>
      <c r="L80" s="6"/>
      <c r="M80" s="6"/>
      <c r="N80" s="6">
        <f t="shared" si="5"/>
        <v>0</v>
      </c>
      <c r="O80" s="6"/>
      <c r="P80" s="6"/>
      <c r="Q80" s="6">
        <f t="shared" si="1"/>
        <v>0</v>
      </c>
      <c r="R80" s="17"/>
    </row>
    <row r="81" spans="1:18" ht="25.5">
      <c r="A81" s="18"/>
      <c r="B81" s="8"/>
      <c r="C81" s="8" t="s">
        <v>73</v>
      </c>
      <c r="D81" s="10">
        <f t="shared" si="2"/>
        <v>69</v>
      </c>
      <c r="E81" s="10">
        <f t="shared" si="3"/>
        <v>276</v>
      </c>
      <c r="F81" s="6">
        <v>69</v>
      </c>
      <c r="G81" s="6">
        <v>4</v>
      </c>
      <c r="H81" s="6">
        <f t="shared" si="0"/>
        <v>276</v>
      </c>
      <c r="I81" s="6"/>
      <c r="J81" s="6"/>
      <c r="K81" s="6">
        <f t="shared" si="4"/>
        <v>0</v>
      </c>
      <c r="L81" s="6"/>
      <c r="M81" s="6"/>
      <c r="N81" s="6">
        <f t="shared" si="5"/>
        <v>0</v>
      </c>
      <c r="O81" s="6"/>
      <c r="P81" s="6"/>
      <c r="Q81" s="6">
        <f t="shared" si="1"/>
        <v>0</v>
      </c>
      <c r="R81" s="17"/>
    </row>
    <row r="82" spans="1:18" ht="25.5">
      <c r="A82" s="18"/>
      <c r="B82" s="8"/>
      <c r="C82" s="8" t="s">
        <v>74</v>
      </c>
      <c r="D82" s="10">
        <f t="shared" si="2"/>
        <v>73</v>
      </c>
      <c r="E82" s="10">
        <f t="shared" si="3"/>
        <v>292</v>
      </c>
      <c r="F82" s="6">
        <v>73</v>
      </c>
      <c r="G82" s="6">
        <v>4</v>
      </c>
      <c r="H82" s="6">
        <f t="shared" si="0"/>
        <v>292</v>
      </c>
      <c r="I82" s="6"/>
      <c r="J82" s="6"/>
      <c r="K82" s="6">
        <f t="shared" si="4"/>
        <v>0</v>
      </c>
      <c r="L82" s="6"/>
      <c r="M82" s="6"/>
      <c r="N82" s="6">
        <f t="shared" si="5"/>
        <v>0</v>
      </c>
      <c r="O82" s="6"/>
      <c r="P82" s="6"/>
      <c r="Q82" s="6">
        <f t="shared" si="1"/>
        <v>0</v>
      </c>
      <c r="R82" s="17"/>
    </row>
    <row r="83" spans="1:18" ht="25.5">
      <c r="A83" s="18"/>
      <c r="B83" s="8"/>
      <c r="C83" s="8" t="s">
        <v>75</v>
      </c>
      <c r="D83" s="10">
        <f t="shared" si="2"/>
        <v>128</v>
      </c>
      <c r="E83" s="10">
        <f t="shared" si="3"/>
        <v>512</v>
      </c>
      <c r="F83" s="6"/>
      <c r="G83" s="6"/>
      <c r="H83" s="6"/>
      <c r="I83" s="6"/>
      <c r="J83" s="6"/>
      <c r="K83" s="6">
        <f t="shared" si="4"/>
        <v>0</v>
      </c>
      <c r="L83" s="6">
        <v>128</v>
      </c>
      <c r="M83" s="6">
        <v>4</v>
      </c>
      <c r="N83" s="6">
        <f t="shared" si="5"/>
        <v>512</v>
      </c>
      <c r="O83" s="6"/>
      <c r="P83" s="6"/>
      <c r="Q83" s="6">
        <f t="shared" si="1"/>
        <v>0</v>
      </c>
      <c r="R83" s="17"/>
    </row>
    <row r="84" spans="1:18" ht="12.75">
      <c r="A84" s="18"/>
      <c r="B84" s="8"/>
      <c r="C84" s="11" t="s">
        <v>137</v>
      </c>
      <c r="D84" s="9">
        <f>SUM(D74:D83)</f>
        <v>1807</v>
      </c>
      <c r="E84" s="9">
        <f aca="true" t="shared" si="14" ref="E84:Q84">SUM(E74:E83)</f>
        <v>8074</v>
      </c>
      <c r="F84" s="9">
        <f t="shared" si="14"/>
        <v>1121</v>
      </c>
      <c r="G84" s="9"/>
      <c r="H84" s="9">
        <f t="shared" si="14"/>
        <v>5534</v>
      </c>
      <c r="I84" s="9">
        <f t="shared" si="14"/>
        <v>258</v>
      </c>
      <c r="J84" s="9"/>
      <c r="K84" s="9">
        <f t="shared" si="14"/>
        <v>1128</v>
      </c>
      <c r="L84" s="9">
        <f t="shared" si="14"/>
        <v>428</v>
      </c>
      <c r="M84" s="9"/>
      <c r="N84" s="9">
        <f t="shared" si="14"/>
        <v>1412</v>
      </c>
      <c r="O84" s="9">
        <f t="shared" si="14"/>
        <v>0</v>
      </c>
      <c r="P84" s="9">
        <f t="shared" si="14"/>
        <v>0</v>
      </c>
      <c r="Q84" s="9">
        <f t="shared" si="14"/>
        <v>0</v>
      </c>
      <c r="R84" s="17"/>
    </row>
    <row r="85" spans="1:18" ht="25.5">
      <c r="A85" s="18">
        <v>14</v>
      </c>
      <c r="B85" s="8" t="s">
        <v>13</v>
      </c>
      <c r="C85" s="11" t="s">
        <v>117</v>
      </c>
      <c r="D85" s="9">
        <f t="shared" si="2"/>
        <v>188</v>
      </c>
      <c r="E85" s="9">
        <f t="shared" si="3"/>
        <v>752</v>
      </c>
      <c r="F85" s="7">
        <v>188</v>
      </c>
      <c r="G85" s="7">
        <v>4</v>
      </c>
      <c r="H85" s="7">
        <f t="shared" si="0"/>
        <v>752</v>
      </c>
      <c r="I85" s="6"/>
      <c r="J85" s="6"/>
      <c r="K85" s="6">
        <f t="shared" si="4"/>
        <v>0</v>
      </c>
      <c r="L85" s="6"/>
      <c r="M85" s="6"/>
      <c r="N85" s="6">
        <f t="shared" si="5"/>
        <v>0</v>
      </c>
      <c r="O85" s="6"/>
      <c r="P85" s="6"/>
      <c r="Q85" s="6">
        <f t="shared" si="1"/>
        <v>0</v>
      </c>
      <c r="R85" s="17"/>
    </row>
    <row r="86" spans="1:18" ht="25.5">
      <c r="A86" s="18">
        <v>15</v>
      </c>
      <c r="B86" s="8" t="s">
        <v>14</v>
      </c>
      <c r="C86" s="11" t="s">
        <v>119</v>
      </c>
      <c r="D86" s="9">
        <f t="shared" si="2"/>
        <v>880</v>
      </c>
      <c r="E86" s="9">
        <f t="shared" si="3"/>
        <v>2640</v>
      </c>
      <c r="F86" s="7">
        <v>880</v>
      </c>
      <c r="G86" s="7">
        <v>3</v>
      </c>
      <c r="H86" s="7">
        <f t="shared" si="0"/>
        <v>2640</v>
      </c>
      <c r="I86" s="6"/>
      <c r="J86" s="6"/>
      <c r="K86" s="6">
        <f t="shared" si="4"/>
        <v>0</v>
      </c>
      <c r="L86" s="6"/>
      <c r="M86" s="6"/>
      <c r="N86" s="6">
        <f t="shared" si="5"/>
        <v>0</v>
      </c>
      <c r="O86" s="6"/>
      <c r="P86" s="6"/>
      <c r="Q86" s="6">
        <f t="shared" si="1"/>
        <v>0</v>
      </c>
      <c r="R86" s="17"/>
    </row>
    <row r="87" spans="1:18" ht="25.5">
      <c r="A87" s="18">
        <v>16</v>
      </c>
      <c r="B87" s="8" t="s">
        <v>15</v>
      </c>
      <c r="C87" s="11" t="s">
        <v>118</v>
      </c>
      <c r="D87" s="10">
        <f t="shared" si="2"/>
        <v>242</v>
      </c>
      <c r="E87" s="10">
        <f t="shared" si="3"/>
        <v>1936</v>
      </c>
      <c r="F87" s="6">
        <v>242</v>
      </c>
      <c r="G87" s="6">
        <v>8</v>
      </c>
      <c r="H87" s="6">
        <f t="shared" si="0"/>
        <v>1936</v>
      </c>
      <c r="I87" s="6"/>
      <c r="J87" s="6"/>
      <c r="K87" s="6">
        <f t="shared" si="4"/>
        <v>0</v>
      </c>
      <c r="L87" s="6"/>
      <c r="M87" s="6"/>
      <c r="N87" s="6">
        <f t="shared" si="5"/>
        <v>0</v>
      </c>
      <c r="O87" s="6"/>
      <c r="P87" s="6"/>
      <c r="Q87" s="6">
        <f t="shared" si="1"/>
        <v>0</v>
      </c>
      <c r="R87" s="17"/>
    </row>
    <row r="88" spans="1:18" ht="25.5">
      <c r="A88" s="18"/>
      <c r="B88" s="8"/>
      <c r="C88" s="28" t="s">
        <v>105</v>
      </c>
      <c r="D88" s="10"/>
      <c r="E88" s="1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7"/>
    </row>
    <row r="89" spans="1:18" ht="25.5">
      <c r="A89" s="18"/>
      <c r="B89" s="8"/>
      <c r="C89" s="8" t="s">
        <v>76</v>
      </c>
      <c r="D89" s="10">
        <f t="shared" si="2"/>
        <v>59</v>
      </c>
      <c r="E89" s="10">
        <f t="shared" si="3"/>
        <v>236</v>
      </c>
      <c r="F89" s="6">
        <v>59</v>
      </c>
      <c r="G89" s="6">
        <v>4</v>
      </c>
      <c r="H89" s="6">
        <f t="shared" si="0"/>
        <v>236</v>
      </c>
      <c r="I89" s="6"/>
      <c r="J89" s="6"/>
      <c r="K89" s="6">
        <f t="shared" si="4"/>
        <v>0</v>
      </c>
      <c r="L89" s="6"/>
      <c r="M89" s="6"/>
      <c r="N89" s="6">
        <f t="shared" si="5"/>
        <v>0</v>
      </c>
      <c r="O89" s="6"/>
      <c r="P89" s="6"/>
      <c r="Q89" s="6">
        <f t="shared" si="1"/>
        <v>0</v>
      </c>
      <c r="R89" s="17"/>
    </row>
    <row r="90" spans="1:18" ht="25.5">
      <c r="A90" s="18"/>
      <c r="B90" s="8"/>
      <c r="C90" s="8" t="s">
        <v>77</v>
      </c>
      <c r="D90" s="10">
        <f t="shared" si="2"/>
        <v>59</v>
      </c>
      <c r="E90" s="10">
        <f t="shared" si="3"/>
        <v>236</v>
      </c>
      <c r="F90" s="6">
        <v>59</v>
      </c>
      <c r="G90" s="6">
        <v>4</v>
      </c>
      <c r="H90" s="6">
        <f t="shared" si="0"/>
        <v>236</v>
      </c>
      <c r="I90" s="6"/>
      <c r="J90" s="6"/>
      <c r="K90" s="6">
        <f t="shared" si="4"/>
        <v>0</v>
      </c>
      <c r="L90" s="6"/>
      <c r="M90" s="6"/>
      <c r="N90" s="6">
        <f t="shared" si="5"/>
        <v>0</v>
      </c>
      <c r="O90" s="6"/>
      <c r="P90" s="6"/>
      <c r="Q90" s="6">
        <f t="shared" si="1"/>
        <v>0</v>
      </c>
      <c r="R90" s="17"/>
    </row>
    <row r="91" spans="1:18" ht="25.5">
      <c r="A91" s="18"/>
      <c r="B91" s="8"/>
      <c r="C91" s="8" t="s">
        <v>103</v>
      </c>
      <c r="D91" s="10">
        <f t="shared" si="2"/>
        <v>205</v>
      </c>
      <c r="E91" s="10">
        <f t="shared" si="3"/>
        <v>820</v>
      </c>
      <c r="F91" s="6">
        <f>145+60</f>
        <v>205</v>
      </c>
      <c r="G91" s="6">
        <v>4</v>
      </c>
      <c r="H91" s="6">
        <f t="shared" si="0"/>
        <v>820</v>
      </c>
      <c r="I91" s="6"/>
      <c r="J91" s="6"/>
      <c r="K91" s="6">
        <f t="shared" si="4"/>
        <v>0</v>
      </c>
      <c r="L91" s="6"/>
      <c r="M91" s="6"/>
      <c r="N91" s="6">
        <f t="shared" si="5"/>
        <v>0</v>
      </c>
      <c r="O91" s="6"/>
      <c r="P91" s="6"/>
      <c r="Q91" s="6">
        <f t="shared" si="1"/>
        <v>0</v>
      </c>
      <c r="R91" s="17"/>
    </row>
    <row r="92" spans="1:18" ht="12.75">
      <c r="A92" s="18"/>
      <c r="B92" s="8"/>
      <c r="C92" s="11" t="s">
        <v>138</v>
      </c>
      <c r="D92" s="9">
        <f>SUM(D87:D91)</f>
        <v>565</v>
      </c>
      <c r="E92" s="9">
        <f aca="true" t="shared" si="15" ref="E92:Q92">SUM(E87:E91)</f>
        <v>3228</v>
      </c>
      <c r="F92" s="9">
        <f t="shared" si="15"/>
        <v>565</v>
      </c>
      <c r="G92" s="9"/>
      <c r="H92" s="9">
        <f t="shared" si="15"/>
        <v>3228</v>
      </c>
      <c r="I92" s="9">
        <f t="shared" si="15"/>
        <v>0</v>
      </c>
      <c r="J92" s="9">
        <f t="shared" si="15"/>
        <v>0</v>
      </c>
      <c r="K92" s="9">
        <f t="shared" si="15"/>
        <v>0</v>
      </c>
      <c r="L92" s="9">
        <f t="shared" si="15"/>
        <v>0</v>
      </c>
      <c r="M92" s="9">
        <f t="shared" si="15"/>
        <v>0</v>
      </c>
      <c r="N92" s="9">
        <f t="shared" si="15"/>
        <v>0</v>
      </c>
      <c r="O92" s="9">
        <f t="shared" si="15"/>
        <v>0</v>
      </c>
      <c r="P92" s="9">
        <f t="shared" si="15"/>
        <v>0</v>
      </c>
      <c r="Q92" s="9">
        <f t="shared" si="15"/>
        <v>0</v>
      </c>
      <c r="R92" s="17"/>
    </row>
    <row r="93" spans="1:18" ht="25.5">
      <c r="A93" s="18">
        <v>17</v>
      </c>
      <c r="B93" s="8" t="s">
        <v>16</v>
      </c>
      <c r="C93" s="11" t="s">
        <v>120</v>
      </c>
      <c r="D93" s="10">
        <f t="shared" si="2"/>
        <v>430</v>
      </c>
      <c r="E93" s="10">
        <f t="shared" si="3"/>
        <v>2660</v>
      </c>
      <c r="F93" s="6">
        <v>20</v>
      </c>
      <c r="G93" s="6">
        <v>10</v>
      </c>
      <c r="H93" s="6">
        <f t="shared" si="0"/>
        <v>200</v>
      </c>
      <c r="I93" s="6">
        <v>410</v>
      </c>
      <c r="J93" s="6">
        <v>6</v>
      </c>
      <c r="K93" s="6">
        <f t="shared" si="4"/>
        <v>2460</v>
      </c>
      <c r="L93" s="6"/>
      <c r="M93" s="6"/>
      <c r="N93" s="6">
        <f t="shared" si="5"/>
        <v>0</v>
      </c>
      <c r="O93" s="6"/>
      <c r="P93" s="6"/>
      <c r="Q93" s="6">
        <f t="shared" si="1"/>
        <v>0</v>
      </c>
      <c r="R93" s="17"/>
    </row>
    <row r="94" spans="1:18" ht="25.5">
      <c r="A94" s="18"/>
      <c r="B94" s="8"/>
      <c r="C94" s="28" t="s">
        <v>105</v>
      </c>
      <c r="D94" s="10"/>
      <c r="E94" s="1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7"/>
    </row>
    <row r="95" spans="1:18" ht="25.5">
      <c r="A95" s="18"/>
      <c r="B95" s="8"/>
      <c r="C95" s="8" t="s">
        <v>126</v>
      </c>
      <c r="D95" s="10">
        <f t="shared" si="2"/>
        <v>220</v>
      </c>
      <c r="E95" s="10">
        <f t="shared" si="3"/>
        <v>880</v>
      </c>
      <c r="F95" s="6">
        <v>220</v>
      </c>
      <c r="G95" s="6">
        <v>4</v>
      </c>
      <c r="H95" s="6">
        <f t="shared" si="0"/>
        <v>880</v>
      </c>
      <c r="I95" s="6"/>
      <c r="J95" s="6"/>
      <c r="K95" s="6">
        <f t="shared" si="4"/>
        <v>0</v>
      </c>
      <c r="L95" s="6"/>
      <c r="M95" s="6"/>
      <c r="N95" s="6">
        <f t="shared" si="5"/>
        <v>0</v>
      </c>
      <c r="O95" s="6"/>
      <c r="P95" s="6"/>
      <c r="Q95" s="6">
        <f t="shared" si="1"/>
        <v>0</v>
      </c>
      <c r="R95" s="17"/>
    </row>
    <row r="96" spans="1:18" ht="12.75">
      <c r="A96" s="18"/>
      <c r="B96" s="8"/>
      <c r="C96" s="11" t="s">
        <v>139</v>
      </c>
      <c r="D96" s="9">
        <f>SUM(D93:D95)</f>
        <v>650</v>
      </c>
      <c r="E96" s="9">
        <f aca="true" t="shared" si="16" ref="E96:Q96">SUM(E93:E95)</f>
        <v>3540</v>
      </c>
      <c r="F96" s="9">
        <f t="shared" si="16"/>
        <v>240</v>
      </c>
      <c r="G96" s="9"/>
      <c r="H96" s="9">
        <f t="shared" si="16"/>
        <v>1080</v>
      </c>
      <c r="I96" s="9">
        <f t="shared" si="16"/>
        <v>410</v>
      </c>
      <c r="J96" s="9"/>
      <c r="K96" s="9">
        <f t="shared" si="16"/>
        <v>2460</v>
      </c>
      <c r="L96" s="9">
        <f t="shared" si="16"/>
        <v>0</v>
      </c>
      <c r="M96" s="9">
        <f t="shared" si="16"/>
        <v>0</v>
      </c>
      <c r="N96" s="9">
        <f t="shared" si="16"/>
        <v>0</v>
      </c>
      <c r="O96" s="9">
        <f t="shared" si="16"/>
        <v>0</v>
      </c>
      <c r="P96" s="9">
        <f t="shared" si="16"/>
        <v>0</v>
      </c>
      <c r="Q96" s="9">
        <f t="shared" si="16"/>
        <v>0</v>
      </c>
      <c r="R96" s="17"/>
    </row>
    <row r="97" spans="1:18" ht="38.25">
      <c r="A97" s="18">
        <v>18</v>
      </c>
      <c r="B97" s="8" t="s">
        <v>17</v>
      </c>
      <c r="C97" s="11" t="s">
        <v>121</v>
      </c>
      <c r="D97" s="10">
        <f t="shared" si="2"/>
        <v>354</v>
      </c>
      <c r="E97" s="10">
        <f t="shared" si="3"/>
        <v>1416</v>
      </c>
      <c r="F97" s="6">
        <v>354</v>
      </c>
      <c r="G97" s="6">
        <v>4</v>
      </c>
      <c r="H97" s="6">
        <f t="shared" si="0"/>
        <v>1416</v>
      </c>
      <c r="I97" s="6"/>
      <c r="J97" s="6"/>
      <c r="K97" s="6">
        <f t="shared" si="4"/>
        <v>0</v>
      </c>
      <c r="L97" s="6"/>
      <c r="M97" s="6"/>
      <c r="N97" s="6">
        <f t="shared" si="5"/>
        <v>0</v>
      </c>
      <c r="O97" s="6"/>
      <c r="P97" s="6"/>
      <c r="Q97" s="6">
        <f t="shared" si="1"/>
        <v>0</v>
      </c>
      <c r="R97" s="17"/>
    </row>
    <row r="98" spans="1:18" ht="25.5">
      <c r="A98" s="18"/>
      <c r="B98" s="8"/>
      <c r="C98" s="28" t="s">
        <v>105</v>
      </c>
      <c r="D98" s="10"/>
      <c r="E98" s="1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7"/>
    </row>
    <row r="99" spans="1:18" ht="25.5">
      <c r="A99" s="18"/>
      <c r="B99" s="8"/>
      <c r="C99" s="8" t="s">
        <v>79</v>
      </c>
      <c r="D99" s="10">
        <f t="shared" si="2"/>
        <v>80</v>
      </c>
      <c r="E99" s="10">
        <f t="shared" si="3"/>
        <v>320</v>
      </c>
      <c r="F99" s="6"/>
      <c r="G99" s="6"/>
      <c r="H99" s="6">
        <f t="shared" si="0"/>
        <v>0</v>
      </c>
      <c r="I99" s="6">
        <v>80</v>
      </c>
      <c r="J99" s="6">
        <v>4</v>
      </c>
      <c r="K99" s="6">
        <f t="shared" si="4"/>
        <v>320</v>
      </c>
      <c r="L99" s="6"/>
      <c r="M99" s="6"/>
      <c r="N99" s="6">
        <f t="shared" si="5"/>
        <v>0</v>
      </c>
      <c r="O99" s="6"/>
      <c r="P99" s="6"/>
      <c r="Q99" s="6">
        <f t="shared" si="1"/>
        <v>0</v>
      </c>
      <c r="R99" s="17"/>
    </row>
    <row r="100" spans="1:18" ht="38.25">
      <c r="A100" s="18"/>
      <c r="B100" s="8"/>
      <c r="C100" s="8" t="s">
        <v>78</v>
      </c>
      <c r="D100" s="10">
        <f t="shared" si="2"/>
        <v>10</v>
      </c>
      <c r="E100" s="10">
        <f t="shared" si="3"/>
        <v>120</v>
      </c>
      <c r="F100" s="6"/>
      <c r="G100" s="6"/>
      <c r="H100" s="6">
        <f t="shared" si="0"/>
        <v>0</v>
      </c>
      <c r="I100" s="6">
        <v>10</v>
      </c>
      <c r="J100" s="6">
        <v>12</v>
      </c>
      <c r="K100" s="6">
        <f t="shared" si="4"/>
        <v>120</v>
      </c>
      <c r="L100" s="6"/>
      <c r="M100" s="6"/>
      <c r="N100" s="6">
        <f t="shared" si="5"/>
        <v>0</v>
      </c>
      <c r="O100" s="6"/>
      <c r="P100" s="6"/>
      <c r="Q100" s="6">
        <f t="shared" si="1"/>
        <v>0</v>
      </c>
      <c r="R100" s="17"/>
    </row>
    <row r="101" spans="1:18" ht="25.5">
      <c r="A101" s="18"/>
      <c r="B101" s="8"/>
      <c r="C101" s="8" t="s">
        <v>141</v>
      </c>
      <c r="D101" s="10">
        <f t="shared" si="2"/>
        <v>61</v>
      </c>
      <c r="E101" s="10">
        <f t="shared" si="3"/>
        <v>244</v>
      </c>
      <c r="F101" s="6">
        <v>61</v>
      </c>
      <c r="G101" s="6">
        <v>4</v>
      </c>
      <c r="H101" s="6">
        <f aca="true" t="shared" si="17" ref="H101:H118">F101*G101</f>
        <v>244</v>
      </c>
      <c r="I101" s="6"/>
      <c r="J101" s="6"/>
      <c r="K101" s="6">
        <f t="shared" si="4"/>
        <v>0</v>
      </c>
      <c r="L101" s="6"/>
      <c r="M101" s="6"/>
      <c r="N101" s="6">
        <f t="shared" si="5"/>
        <v>0</v>
      </c>
      <c r="O101" s="6"/>
      <c r="P101" s="6"/>
      <c r="Q101" s="6">
        <f aca="true" t="shared" si="18" ref="Q101:Q118">O101*P101</f>
        <v>0</v>
      </c>
      <c r="R101" s="17"/>
    </row>
    <row r="102" spans="1:18" ht="12.75">
      <c r="A102" s="18"/>
      <c r="B102" s="8"/>
      <c r="C102" s="11" t="s">
        <v>140</v>
      </c>
      <c r="D102" s="9">
        <f>SUM(D97:D101)</f>
        <v>505</v>
      </c>
      <c r="E102" s="9">
        <f aca="true" t="shared" si="19" ref="E102:Q102">SUM(E97:E101)</f>
        <v>2100</v>
      </c>
      <c r="F102" s="9">
        <f t="shared" si="19"/>
        <v>415</v>
      </c>
      <c r="G102" s="9"/>
      <c r="H102" s="9">
        <f t="shared" si="19"/>
        <v>1660</v>
      </c>
      <c r="I102" s="9">
        <f t="shared" si="19"/>
        <v>90</v>
      </c>
      <c r="J102" s="9"/>
      <c r="K102" s="9">
        <f t="shared" si="19"/>
        <v>440</v>
      </c>
      <c r="L102" s="9">
        <f t="shared" si="19"/>
        <v>0</v>
      </c>
      <c r="M102" s="9">
        <f t="shared" si="19"/>
        <v>0</v>
      </c>
      <c r="N102" s="9">
        <f t="shared" si="19"/>
        <v>0</v>
      </c>
      <c r="O102" s="9">
        <f t="shared" si="19"/>
        <v>0</v>
      </c>
      <c r="P102" s="9">
        <f t="shared" si="19"/>
        <v>0</v>
      </c>
      <c r="Q102" s="9">
        <f t="shared" si="19"/>
        <v>0</v>
      </c>
      <c r="R102" s="17"/>
    </row>
    <row r="103" spans="1:18" ht="25.5">
      <c r="A103" s="18">
        <v>19</v>
      </c>
      <c r="B103" s="8" t="s">
        <v>18</v>
      </c>
      <c r="C103" s="19" t="s">
        <v>157</v>
      </c>
      <c r="D103" s="9">
        <f t="shared" si="2"/>
        <v>3135</v>
      </c>
      <c r="E103" s="9">
        <f t="shared" si="3"/>
        <v>14340</v>
      </c>
      <c r="F103" s="7">
        <v>900</v>
      </c>
      <c r="G103" s="7">
        <v>6</v>
      </c>
      <c r="H103" s="7">
        <f t="shared" si="17"/>
        <v>5400</v>
      </c>
      <c r="I103" s="7"/>
      <c r="J103" s="7"/>
      <c r="K103" s="7">
        <f aca="true" t="shared" si="20" ref="K103:K118">I103*J103</f>
        <v>0</v>
      </c>
      <c r="L103" s="7"/>
      <c r="M103" s="7"/>
      <c r="N103" s="7">
        <f aca="true" t="shared" si="21" ref="N103:N118">L103*M103</f>
        <v>0</v>
      </c>
      <c r="O103" s="7">
        <v>2235</v>
      </c>
      <c r="P103" s="7">
        <v>4</v>
      </c>
      <c r="Q103" s="7">
        <f t="shared" si="18"/>
        <v>8940</v>
      </c>
      <c r="R103" s="17"/>
    </row>
    <row r="104" spans="1:18" ht="25.5">
      <c r="A104" s="18">
        <v>20</v>
      </c>
      <c r="B104" s="8" t="s">
        <v>19</v>
      </c>
      <c r="C104" s="11" t="s">
        <v>123</v>
      </c>
      <c r="D104" s="9">
        <f aca="true" t="shared" si="22" ref="D104:D118">F104+I104+L104+O104</f>
        <v>700</v>
      </c>
      <c r="E104" s="9">
        <f aca="true" t="shared" si="23" ref="E104:E118">H104+K104+N104+Q104</f>
        <v>2800</v>
      </c>
      <c r="F104" s="7">
        <v>530</v>
      </c>
      <c r="G104" s="7">
        <v>4</v>
      </c>
      <c r="H104" s="7">
        <f t="shared" si="17"/>
        <v>2120</v>
      </c>
      <c r="I104" s="7"/>
      <c r="J104" s="7"/>
      <c r="K104" s="7">
        <f t="shared" si="20"/>
        <v>0</v>
      </c>
      <c r="L104" s="7"/>
      <c r="M104" s="7"/>
      <c r="N104" s="7">
        <f t="shared" si="21"/>
        <v>0</v>
      </c>
      <c r="O104" s="7">
        <v>170</v>
      </c>
      <c r="P104" s="7">
        <v>4</v>
      </c>
      <c r="Q104" s="7">
        <f t="shared" si="18"/>
        <v>680</v>
      </c>
      <c r="R104" s="17"/>
    </row>
    <row r="105" spans="1:18" ht="25.5">
      <c r="A105" s="18">
        <v>21</v>
      </c>
      <c r="B105" s="8" t="s">
        <v>37</v>
      </c>
      <c r="C105" s="11" t="s">
        <v>124</v>
      </c>
      <c r="D105" s="9">
        <f t="shared" si="22"/>
        <v>340</v>
      </c>
      <c r="E105" s="9">
        <f t="shared" si="23"/>
        <v>1360</v>
      </c>
      <c r="F105" s="7">
        <v>340</v>
      </c>
      <c r="G105" s="7">
        <v>4</v>
      </c>
      <c r="H105" s="7">
        <f t="shared" si="17"/>
        <v>1360</v>
      </c>
      <c r="I105" s="7"/>
      <c r="J105" s="7"/>
      <c r="K105" s="7">
        <f t="shared" si="20"/>
        <v>0</v>
      </c>
      <c r="L105" s="7"/>
      <c r="M105" s="7"/>
      <c r="N105" s="7">
        <f t="shared" si="21"/>
        <v>0</v>
      </c>
      <c r="O105" s="7"/>
      <c r="P105" s="7"/>
      <c r="Q105" s="7">
        <f t="shared" si="18"/>
        <v>0</v>
      </c>
      <c r="R105" s="17"/>
    </row>
    <row r="106" spans="1:18" ht="25.5">
      <c r="A106" s="18">
        <v>22</v>
      </c>
      <c r="B106" s="8" t="s">
        <v>20</v>
      </c>
      <c r="C106" s="11" t="s">
        <v>122</v>
      </c>
      <c r="D106" s="10">
        <f t="shared" si="22"/>
        <v>950</v>
      </c>
      <c r="E106" s="10">
        <f t="shared" si="23"/>
        <v>4060</v>
      </c>
      <c r="F106" s="6">
        <v>130</v>
      </c>
      <c r="G106" s="6">
        <v>6</v>
      </c>
      <c r="H106" s="6">
        <f t="shared" si="17"/>
        <v>780</v>
      </c>
      <c r="I106" s="6"/>
      <c r="J106" s="6"/>
      <c r="K106" s="6">
        <f t="shared" si="20"/>
        <v>0</v>
      </c>
      <c r="L106" s="6"/>
      <c r="M106" s="6"/>
      <c r="N106" s="6">
        <f t="shared" si="21"/>
        <v>0</v>
      </c>
      <c r="O106" s="6">
        <v>820</v>
      </c>
      <c r="P106" s="6">
        <v>4</v>
      </c>
      <c r="Q106" s="6">
        <f t="shared" si="18"/>
        <v>3280</v>
      </c>
      <c r="R106" s="17"/>
    </row>
    <row r="107" spans="1:18" ht="25.5">
      <c r="A107" s="18"/>
      <c r="B107" s="8"/>
      <c r="C107" s="28" t="s">
        <v>105</v>
      </c>
      <c r="D107" s="10"/>
      <c r="E107" s="1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7"/>
    </row>
    <row r="108" spans="1:18" ht="25.5">
      <c r="A108" s="18"/>
      <c r="B108" s="8"/>
      <c r="C108" s="8" t="s">
        <v>80</v>
      </c>
      <c r="D108" s="10">
        <f t="shared" si="22"/>
        <v>50</v>
      </c>
      <c r="E108" s="10">
        <f t="shared" si="23"/>
        <v>150</v>
      </c>
      <c r="F108" s="6"/>
      <c r="G108" s="6"/>
      <c r="H108" s="6">
        <f t="shared" si="17"/>
        <v>0</v>
      </c>
      <c r="I108" s="6"/>
      <c r="J108" s="6"/>
      <c r="K108" s="6">
        <f t="shared" si="20"/>
        <v>0</v>
      </c>
      <c r="L108" s="6"/>
      <c r="M108" s="6"/>
      <c r="N108" s="6">
        <f t="shared" si="21"/>
        <v>0</v>
      </c>
      <c r="O108" s="6">
        <v>50</v>
      </c>
      <c r="P108" s="6">
        <v>3</v>
      </c>
      <c r="Q108" s="6">
        <f t="shared" si="18"/>
        <v>150</v>
      </c>
      <c r="R108" s="17"/>
    </row>
    <row r="109" spans="1:18" ht="12.75">
      <c r="A109" s="18"/>
      <c r="B109" s="8"/>
      <c r="C109" s="11" t="s">
        <v>142</v>
      </c>
      <c r="D109" s="9">
        <f>SUM(D106:D108)</f>
        <v>1000</v>
      </c>
      <c r="E109" s="9">
        <f aca="true" t="shared" si="24" ref="E109:Q109">SUM(E106:E108)</f>
        <v>4210</v>
      </c>
      <c r="F109" s="9">
        <f t="shared" si="24"/>
        <v>130</v>
      </c>
      <c r="G109" s="9"/>
      <c r="H109" s="9">
        <f t="shared" si="24"/>
        <v>780</v>
      </c>
      <c r="I109" s="9">
        <f t="shared" si="24"/>
        <v>0</v>
      </c>
      <c r="J109" s="9">
        <f t="shared" si="24"/>
        <v>0</v>
      </c>
      <c r="K109" s="9">
        <f t="shared" si="24"/>
        <v>0</v>
      </c>
      <c r="L109" s="9">
        <f t="shared" si="24"/>
        <v>0</v>
      </c>
      <c r="M109" s="9">
        <f t="shared" si="24"/>
        <v>0</v>
      </c>
      <c r="N109" s="9">
        <f t="shared" si="24"/>
        <v>0</v>
      </c>
      <c r="O109" s="9">
        <f t="shared" si="24"/>
        <v>870</v>
      </c>
      <c r="P109" s="9"/>
      <c r="Q109" s="9">
        <f t="shared" si="24"/>
        <v>3430</v>
      </c>
      <c r="R109" s="17"/>
    </row>
    <row r="110" spans="1:18" ht="25.5">
      <c r="A110" s="18">
        <v>23</v>
      </c>
      <c r="B110" s="8" t="s">
        <v>21</v>
      </c>
      <c r="C110" s="11" t="s">
        <v>125</v>
      </c>
      <c r="D110" s="9">
        <f t="shared" si="22"/>
        <v>100</v>
      </c>
      <c r="E110" s="9">
        <f t="shared" si="23"/>
        <v>400</v>
      </c>
      <c r="F110" s="7">
        <v>100</v>
      </c>
      <c r="G110" s="7">
        <v>4</v>
      </c>
      <c r="H110" s="7">
        <f t="shared" si="17"/>
        <v>400</v>
      </c>
      <c r="I110" s="7"/>
      <c r="J110" s="7"/>
      <c r="K110" s="7">
        <f t="shared" si="20"/>
        <v>0</v>
      </c>
      <c r="L110" s="7"/>
      <c r="M110" s="7"/>
      <c r="N110" s="7">
        <f t="shared" si="21"/>
        <v>0</v>
      </c>
      <c r="O110" s="7"/>
      <c r="P110" s="7"/>
      <c r="Q110" s="7">
        <f t="shared" si="18"/>
        <v>0</v>
      </c>
      <c r="R110" s="17"/>
    </row>
    <row r="111" spans="1:18" ht="25.5">
      <c r="A111" s="18"/>
      <c r="B111" s="8"/>
      <c r="C111" s="28" t="s">
        <v>105</v>
      </c>
      <c r="D111" s="10"/>
      <c r="E111" s="1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7"/>
    </row>
    <row r="112" spans="1:18" ht="12.75" customHeight="1">
      <c r="A112" s="18">
        <v>24</v>
      </c>
      <c r="B112" s="8" t="s">
        <v>29</v>
      </c>
      <c r="C112" s="11" t="s">
        <v>81</v>
      </c>
      <c r="D112" s="10">
        <f t="shared" si="22"/>
        <v>60</v>
      </c>
      <c r="E112" s="10">
        <f t="shared" si="23"/>
        <v>240</v>
      </c>
      <c r="F112" s="6"/>
      <c r="G112" s="6"/>
      <c r="H112" s="6">
        <f t="shared" si="17"/>
        <v>0</v>
      </c>
      <c r="I112" s="6"/>
      <c r="J112" s="6"/>
      <c r="K112" s="6">
        <f t="shared" si="20"/>
        <v>0</v>
      </c>
      <c r="L112" s="6"/>
      <c r="M112" s="6"/>
      <c r="N112" s="6">
        <f t="shared" si="21"/>
        <v>0</v>
      </c>
      <c r="O112" s="6">
        <v>60</v>
      </c>
      <c r="P112" s="6">
        <v>4</v>
      </c>
      <c r="Q112" s="6">
        <f t="shared" si="18"/>
        <v>240</v>
      </c>
      <c r="R112" s="17"/>
    </row>
    <row r="113" spans="1:18" ht="25.5">
      <c r="A113" s="18">
        <v>25</v>
      </c>
      <c r="B113" s="8"/>
      <c r="C113" s="11" t="s">
        <v>143</v>
      </c>
      <c r="D113" s="10">
        <f t="shared" si="22"/>
        <v>213</v>
      </c>
      <c r="E113" s="10">
        <f t="shared" si="23"/>
        <v>852</v>
      </c>
      <c r="F113" s="6">
        <v>213</v>
      </c>
      <c r="G113" s="6">
        <v>4</v>
      </c>
      <c r="H113" s="6">
        <f t="shared" si="17"/>
        <v>852</v>
      </c>
      <c r="I113" s="6"/>
      <c r="J113" s="6"/>
      <c r="K113" s="6">
        <f t="shared" si="20"/>
        <v>0</v>
      </c>
      <c r="L113" s="6"/>
      <c r="M113" s="6"/>
      <c r="N113" s="6">
        <f t="shared" si="21"/>
        <v>0</v>
      </c>
      <c r="O113" s="6"/>
      <c r="P113" s="6"/>
      <c r="Q113" s="6">
        <f t="shared" si="18"/>
        <v>0</v>
      </c>
      <c r="R113" s="17"/>
    </row>
    <row r="114" spans="1:18" ht="25.5">
      <c r="A114" s="18">
        <f>A113+1</f>
        <v>26</v>
      </c>
      <c r="B114" s="8"/>
      <c r="C114" s="11" t="s">
        <v>145</v>
      </c>
      <c r="D114" s="10">
        <f t="shared" si="22"/>
        <v>235</v>
      </c>
      <c r="E114" s="10">
        <f t="shared" si="23"/>
        <v>940</v>
      </c>
      <c r="F114" s="6">
        <v>156</v>
      </c>
      <c r="G114" s="6">
        <v>4</v>
      </c>
      <c r="H114" s="6">
        <f t="shared" si="17"/>
        <v>624</v>
      </c>
      <c r="I114" s="6"/>
      <c r="J114" s="6"/>
      <c r="K114" s="6">
        <f t="shared" si="20"/>
        <v>0</v>
      </c>
      <c r="L114" s="6"/>
      <c r="M114" s="6"/>
      <c r="N114" s="6">
        <f t="shared" si="21"/>
        <v>0</v>
      </c>
      <c r="O114" s="6">
        <v>79</v>
      </c>
      <c r="P114" s="6">
        <v>4</v>
      </c>
      <c r="Q114" s="6">
        <f t="shared" si="18"/>
        <v>316</v>
      </c>
      <c r="R114" s="17"/>
    </row>
    <row r="115" spans="1:18" ht="25.5">
      <c r="A115" s="18">
        <f>A114+1</f>
        <v>27</v>
      </c>
      <c r="B115" s="8"/>
      <c r="C115" s="11" t="s">
        <v>146</v>
      </c>
      <c r="D115" s="10">
        <f t="shared" si="22"/>
        <v>192</v>
      </c>
      <c r="E115" s="10">
        <f t="shared" si="23"/>
        <v>768</v>
      </c>
      <c r="F115" s="6">
        <v>192</v>
      </c>
      <c r="G115" s="6">
        <v>4</v>
      </c>
      <c r="H115" s="6">
        <f t="shared" si="17"/>
        <v>768</v>
      </c>
      <c r="I115" s="6"/>
      <c r="J115" s="6"/>
      <c r="K115" s="6">
        <f t="shared" si="20"/>
        <v>0</v>
      </c>
      <c r="L115" s="6"/>
      <c r="M115" s="6"/>
      <c r="N115" s="6">
        <f t="shared" si="21"/>
        <v>0</v>
      </c>
      <c r="O115" s="6"/>
      <c r="P115" s="6"/>
      <c r="Q115" s="6">
        <f t="shared" si="18"/>
        <v>0</v>
      </c>
      <c r="R115" s="17"/>
    </row>
    <row r="116" spans="1:18" ht="25.5">
      <c r="A116" s="18">
        <f>A115+1</f>
        <v>28</v>
      </c>
      <c r="B116" s="8"/>
      <c r="C116" s="11" t="s">
        <v>147</v>
      </c>
      <c r="D116" s="10">
        <f t="shared" si="22"/>
        <v>305</v>
      </c>
      <c r="E116" s="10">
        <f t="shared" si="23"/>
        <v>1220</v>
      </c>
      <c r="F116" s="6">
        <v>305</v>
      </c>
      <c r="G116" s="6">
        <v>4</v>
      </c>
      <c r="H116" s="6">
        <f t="shared" si="17"/>
        <v>1220</v>
      </c>
      <c r="I116" s="6"/>
      <c r="J116" s="6"/>
      <c r="K116" s="6">
        <f t="shared" si="20"/>
        <v>0</v>
      </c>
      <c r="L116" s="6"/>
      <c r="M116" s="6"/>
      <c r="N116" s="6">
        <f t="shared" si="21"/>
        <v>0</v>
      </c>
      <c r="O116" s="6"/>
      <c r="P116" s="6"/>
      <c r="Q116" s="6">
        <f t="shared" si="18"/>
        <v>0</v>
      </c>
      <c r="R116" s="17"/>
    </row>
    <row r="117" spans="1:18" ht="25.5">
      <c r="A117" s="18">
        <f>A116+1</f>
        <v>29</v>
      </c>
      <c r="B117" s="8"/>
      <c r="C117" s="11" t="s">
        <v>148</v>
      </c>
      <c r="D117" s="10">
        <f t="shared" si="22"/>
        <v>374.5</v>
      </c>
      <c r="E117" s="10">
        <f t="shared" si="23"/>
        <v>1498</v>
      </c>
      <c r="F117" s="6">
        <v>374.5</v>
      </c>
      <c r="G117" s="6">
        <v>4</v>
      </c>
      <c r="H117" s="6">
        <f t="shared" si="17"/>
        <v>1498</v>
      </c>
      <c r="I117" s="6"/>
      <c r="J117" s="6"/>
      <c r="K117" s="6">
        <f t="shared" si="20"/>
        <v>0</v>
      </c>
      <c r="L117" s="6"/>
      <c r="M117" s="6"/>
      <c r="N117" s="6">
        <f t="shared" si="21"/>
        <v>0</v>
      </c>
      <c r="O117" s="6"/>
      <c r="P117" s="6"/>
      <c r="Q117" s="6"/>
      <c r="R117" s="17"/>
    </row>
    <row r="118" spans="1:18" ht="25.5">
      <c r="A118" s="18">
        <f>A117+1</f>
        <v>30</v>
      </c>
      <c r="B118" s="8"/>
      <c r="C118" s="11" t="s">
        <v>149</v>
      </c>
      <c r="D118" s="10">
        <f t="shared" si="22"/>
        <v>472</v>
      </c>
      <c r="E118" s="10">
        <f t="shared" si="23"/>
        <v>1888</v>
      </c>
      <c r="F118" s="6"/>
      <c r="G118" s="6"/>
      <c r="H118" s="6">
        <f t="shared" si="17"/>
        <v>0</v>
      </c>
      <c r="I118" s="6"/>
      <c r="J118" s="6"/>
      <c r="K118" s="6">
        <f t="shared" si="20"/>
        <v>0</v>
      </c>
      <c r="L118" s="6"/>
      <c r="M118" s="6"/>
      <c r="N118" s="6">
        <f t="shared" si="21"/>
        <v>0</v>
      </c>
      <c r="O118" s="6">
        <v>472</v>
      </c>
      <c r="P118" s="6">
        <v>4</v>
      </c>
      <c r="Q118" s="6">
        <f t="shared" si="18"/>
        <v>1888</v>
      </c>
      <c r="R118" s="17"/>
    </row>
    <row r="119" spans="1:18" ht="12.75">
      <c r="A119" s="18"/>
      <c r="B119" s="8"/>
      <c r="C119" s="11" t="s">
        <v>90</v>
      </c>
      <c r="D119" s="9">
        <f>D19+D23+D26+D30+D37+D40+D47+D52+D53+D62+D63+D73+D84+D85+D86+D92+D96+D102+D103+D104+D105+D109+D110+D112+D113+D114+D115+D116+D117+D118</f>
        <v>24178.5</v>
      </c>
      <c r="E119" s="9">
        <f>E19+E23+E26+E30+E37+E40+E47+E52+E53+E62+E63+E73+E84+E85+E86+E92+E96+E102+E103+E104+E105+E109+E110+E112+E113+E114+E115+E116+E117+E118</f>
        <v>121192</v>
      </c>
      <c r="F119" s="9">
        <f>F19+F23+F26+F30+F37+F40+F47+F52+F53+F62+F63+F73+F84+F85+F86+F92+F96+F102+F103+F104+F105+F109+F110+F112+F113+F114+F115+F116+F117+F118</f>
        <v>15206</v>
      </c>
      <c r="G119" s="9"/>
      <c r="H119" s="9">
        <f>H19+H23+H26+H30+H37+H40+H47+H52+H53+H62+H63+H73+H84+H85+H86+H92+H96+H102+H103+H104+H105+H109+H110+H112+H113+H114+H115+H116+H117+H118</f>
        <v>76850</v>
      </c>
      <c r="I119" s="9">
        <f>I19+I23+I26+I30+I37+I40+I47+I52+I53+I62+I63+I73+I84+I85+I86+I92+I96+I102+I103+I104+I105+I109+I110+I112+I113+I114+I115+I116+I117+I118</f>
        <v>4352.5</v>
      </c>
      <c r="J119" s="9"/>
      <c r="K119" s="9">
        <f>K19+K23+K26+K30+K37+K40+K47+K52+K53+K62+K63+K73+K84+K85+K86+K92+K96+K102+K103+K104+K105+K109+K110+K112+K113+K114+K115+K116+K117+K118</f>
        <v>26409</v>
      </c>
      <c r="L119" s="9">
        <f>L19+L23+L26+L30+L37+L40+L47+L52+L53+L62+L63+L73+L84+L85+L86+L92+L96+L102+L103+L104+L105+L109+L110+L112+L113+L114+L115+L116+L117+L118</f>
        <v>457</v>
      </c>
      <c r="M119" s="9"/>
      <c r="N119" s="9">
        <f>N19+N23+N26+N30+N37+N40+N47+N52+N53+N62+N63+N73+N84+N85+N86+N92+N96+N102+N103+N104+N105+N109+N110+N112+N113+N114+N115+N116+N117+N118</f>
        <v>1528</v>
      </c>
      <c r="O119" s="9">
        <f>O19+O23+O26+O30+O37+O40+O47+O52+O53+O62+O63+O73+O84+O85+O86+O92+O96+O102+O103+O104+O105+O109+O110+O112+O113+O114+O115+O116+O117+O118</f>
        <v>4163</v>
      </c>
      <c r="P119" s="9"/>
      <c r="Q119" s="9">
        <f>Q19+Q23+Q26+Q30+Q37+Q40+Q47+Q52+Q53+Q62+Q63+Q73+Q84+Q85+Q86+Q92+Q96+Q102+Q103+Q104+Q105+Q109+Q110+Q112+Q113+Q114+Q115+Q116+Q117+Q118</f>
        <v>16405</v>
      </c>
      <c r="R119" s="17"/>
    </row>
    <row r="120" spans="1:18" ht="12.75">
      <c r="A120" s="18"/>
      <c r="B120" s="8"/>
      <c r="C120" s="11"/>
      <c r="D120" s="8"/>
      <c r="E120" s="8"/>
      <c r="F120" s="18"/>
      <c r="G120" s="18"/>
      <c r="H120" s="18"/>
      <c r="I120" s="18"/>
      <c r="J120" s="18"/>
      <c r="K120" s="18"/>
      <c r="L120" s="18"/>
      <c r="M120" s="18"/>
      <c r="N120" s="18"/>
      <c r="O120" s="25"/>
      <c r="P120" s="25"/>
      <c r="Q120" s="25"/>
      <c r="R120" s="17"/>
    </row>
    <row r="121" spans="1:18" ht="12.75">
      <c r="A121" s="18"/>
      <c r="B121" s="11" t="s">
        <v>33</v>
      </c>
      <c r="C121" s="54" t="s">
        <v>33</v>
      </c>
      <c r="D121" s="54"/>
      <c r="E121" s="54"/>
      <c r="F121" s="18"/>
      <c r="G121" s="18"/>
      <c r="H121" s="18"/>
      <c r="I121" s="18"/>
      <c r="J121" s="18"/>
      <c r="K121" s="18"/>
      <c r="L121" s="18"/>
      <c r="M121" s="18"/>
      <c r="N121" s="18"/>
      <c r="O121" s="25"/>
      <c r="P121" s="25"/>
      <c r="Q121" s="25"/>
      <c r="R121" s="17"/>
    </row>
    <row r="122" spans="1:18" ht="12.75" customHeight="1">
      <c r="A122" s="18">
        <v>1</v>
      </c>
      <c r="B122" s="8" t="s">
        <v>38</v>
      </c>
      <c r="C122" s="8" t="s">
        <v>82</v>
      </c>
      <c r="D122" s="8">
        <f aca="true" t="shared" si="25" ref="D122:D127">F122+I122+L122+O122</f>
        <v>762</v>
      </c>
      <c r="E122" s="8">
        <f aca="true" t="shared" si="26" ref="E122:E127">H122+K122+N122+Q122</f>
        <v>4572</v>
      </c>
      <c r="F122" s="18">
        <v>762</v>
      </c>
      <c r="G122" s="18">
        <v>6</v>
      </c>
      <c r="H122" s="18">
        <f aca="true" t="shared" si="27" ref="H122:H129">F122*G122</f>
        <v>4572</v>
      </c>
      <c r="I122" s="18"/>
      <c r="J122" s="18"/>
      <c r="K122" s="18"/>
      <c r="L122" s="18"/>
      <c r="M122" s="18"/>
      <c r="N122" s="18"/>
      <c r="O122" s="25"/>
      <c r="P122" s="25"/>
      <c r="Q122" s="25"/>
      <c r="R122" s="17"/>
    </row>
    <row r="123" spans="1:18" ht="12.75" customHeight="1">
      <c r="A123" s="18">
        <v>2</v>
      </c>
      <c r="B123" s="8" t="s">
        <v>22</v>
      </c>
      <c r="C123" s="8" t="s">
        <v>83</v>
      </c>
      <c r="D123" s="8">
        <f t="shared" si="25"/>
        <v>658</v>
      </c>
      <c r="E123" s="8">
        <f t="shared" si="26"/>
        <v>2952</v>
      </c>
      <c r="F123" s="18">
        <v>498</v>
      </c>
      <c r="G123" s="18">
        <v>4</v>
      </c>
      <c r="H123" s="18">
        <f t="shared" si="27"/>
        <v>1992</v>
      </c>
      <c r="I123" s="18">
        <v>32</v>
      </c>
      <c r="J123" s="18">
        <v>6</v>
      </c>
      <c r="K123" s="18">
        <f>I123*J123</f>
        <v>192</v>
      </c>
      <c r="L123" s="18"/>
      <c r="M123" s="18"/>
      <c r="N123" s="18"/>
      <c r="O123" s="18">
        <v>128</v>
      </c>
      <c r="P123" s="18">
        <v>6</v>
      </c>
      <c r="Q123" s="18">
        <f>O123*P123</f>
        <v>768</v>
      </c>
      <c r="R123" s="17"/>
    </row>
    <row r="124" spans="1:18" ht="12.75" customHeight="1">
      <c r="A124" s="18">
        <v>3</v>
      </c>
      <c r="B124" s="8" t="s">
        <v>23</v>
      </c>
      <c r="C124" s="8" t="s">
        <v>84</v>
      </c>
      <c r="D124" s="8">
        <f t="shared" si="25"/>
        <v>800</v>
      </c>
      <c r="E124" s="8">
        <f t="shared" si="26"/>
        <v>3568</v>
      </c>
      <c r="F124" s="18">
        <v>616</v>
      </c>
      <c r="G124" s="18">
        <v>4</v>
      </c>
      <c r="H124" s="18">
        <f t="shared" si="27"/>
        <v>2464</v>
      </c>
      <c r="I124" s="18"/>
      <c r="J124" s="18"/>
      <c r="K124" s="18">
        <f aca="true" t="shared" si="28" ref="K124:K129">I124*J124</f>
        <v>0</v>
      </c>
      <c r="L124" s="18"/>
      <c r="M124" s="18"/>
      <c r="N124" s="18">
        <f>L124*M124</f>
        <v>0</v>
      </c>
      <c r="O124" s="25">
        <v>184</v>
      </c>
      <c r="P124" s="25">
        <v>6</v>
      </c>
      <c r="Q124" s="18">
        <f aca="true" t="shared" si="29" ref="Q124:Q129">O124*P124</f>
        <v>1104</v>
      </c>
      <c r="R124" s="17"/>
    </row>
    <row r="125" spans="1:18" ht="12.75" customHeight="1">
      <c r="A125" s="18">
        <v>4</v>
      </c>
      <c r="B125" s="8" t="s">
        <v>24</v>
      </c>
      <c r="C125" s="8" t="s">
        <v>85</v>
      </c>
      <c r="D125" s="8">
        <f>F125+I125+L125+O125</f>
        <v>670</v>
      </c>
      <c r="E125" s="8">
        <f>H125+K125+N125+Q125</f>
        <v>2680</v>
      </c>
      <c r="F125" s="18">
        <v>670</v>
      </c>
      <c r="G125" s="18">
        <v>4</v>
      </c>
      <c r="H125" s="18">
        <f t="shared" si="27"/>
        <v>2680</v>
      </c>
      <c r="I125" s="18"/>
      <c r="J125" s="18"/>
      <c r="K125" s="18">
        <f t="shared" si="28"/>
        <v>0</v>
      </c>
      <c r="L125" s="18"/>
      <c r="M125" s="18"/>
      <c r="N125" s="18">
        <f>L125*M125</f>
        <v>0</v>
      </c>
      <c r="O125" s="25"/>
      <c r="P125" s="25"/>
      <c r="Q125" s="18">
        <f t="shared" si="29"/>
        <v>0</v>
      </c>
      <c r="R125" s="17"/>
    </row>
    <row r="126" spans="1:18" ht="12.75" customHeight="1">
      <c r="A126" s="18">
        <v>5</v>
      </c>
      <c r="B126" s="8" t="s">
        <v>34</v>
      </c>
      <c r="C126" s="8" t="s">
        <v>86</v>
      </c>
      <c r="D126" s="8">
        <f t="shared" si="25"/>
        <v>810</v>
      </c>
      <c r="E126" s="8">
        <f t="shared" si="26"/>
        <v>3396</v>
      </c>
      <c r="F126" s="18">
        <v>732</v>
      </c>
      <c r="G126" s="18">
        <v>4</v>
      </c>
      <c r="H126" s="18">
        <f t="shared" si="27"/>
        <v>2928</v>
      </c>
      <c r="I126" s="18"/>
      <c r="J126" s="18"/>
      <c r="K126" s="18">
        <f t="shared" si="28"/>
        <v>0</v>
      </c>
      <c r="L126" s="18"/>
      <c r="M126" s="18"/>
      <c r="N126" s="18">
        <f>L126*M126</f>
        <v>0</v>
      </c>
      <c r="O126" s="25">
        <v>78</v>
      </c>
      <c r="P126" s="25">
        <v>6</v>
      </c>
      <c r="Q126" s="18">
        <f t="shared" si="29"/>
        <v>468</v>
      </c>
      <c r="R126" s="17"/>
    </row>
    <row r="127" spans="1:18" ht="12.75" customHeight="1">
      <c r="A127" s="18">
        <v>6</v>
      </c>
      <c r="B127" s="8" t="s">
        <v>25</v>
      </c>
      <c r="C127" s="8" t="s">
        <v>87</v>
      </c>
      <c r="D127" s="8">
        <f t="shared" si="25"/>
        <v>1380</v>
      </c>
      <c r="E127" s="8">
        <f t="shared" si="26"/>
        <v>8280</v>
      </c>
      <c r="F127" s="18"/>
      <c r="G127" s="18"/>
      <c r="H127" s="18">
        <f t="shared" si="27"/>
        <v>0</v>
      </c>
      <c r="I127" s="18"/>
      <c r="J127" s="18"/>
      <c r="K127" s="18">
        <f t="shared" si="28"/>
        <v>0</v>
      </c>
      <c r="L127" s="18"/>
      <c r="M127" s="18"/>
      <c r="N127" s="18">
        <f>L127*M127</f>
        <v>0</v>
      </c>
      <c r="O127" s="25">
        <v>1380</v>
      </c>
      <c r="P127" s="25">
        <v>6</v>
      </c>
      <c r="Q127" s="18">
        <f t="shared" si="29"/>
        <v>8280</v>
      </c>
      <c r="R127" s="17"/>
    </row>
    <row r="128" spans="1:18" ht="12.75" customHeight="1">
      <c r="A128" s="18">
        <v>7</v>
      </c>
      <c r="B128" s="8"/>
      <c r="C128" s="8" t="s">
        <v>88</v>
      </c>
      <c r="D128" s="8">
        <f>F128+I128+L128+O128</f>
        <v>944</v>
      </c>
      <c r="E128" s="8">
        <f>H128+K128+N128+Q128</f>
        <v>5664</v>
      </c>
      <c r="F128" s="18"/>
      <c r="G128" s="18"/>
      <c r="H128" s="18">
        <f t="shared" si="27"/>
        <v>0</v>
      </c>
      <c r="I128" s="18"/>
      <c r="J128" s="18"/>
      <c r="K128" s="18">
        <f t="shared" si="28"/>
        <v>0</v>
      </c>
      <c r="L128" s="18"/>
      <c r="M128" s="18"/>
      <c r="N128" s="18"/>
      <c r="O128" s="25">
        <v>944</v>
      </c>
      <c r="P128" s="25">
        <v>6</v>
      </c>
      <c r="Q128" s="18">
        <f t="shared" si="29"/>
        <v>5664</v>
      </c>
      <c r="R128" s="17"/>
    </row>
    <row r="129" spans="1:18" ht="12.75" customHeight="1">
      <c r="A129" s="18">
        <v>8</v>
      </c>
      <c r="B129" s="8"/>
      <c r="C129" s="8" t="s">
        <v>89</v>
      </c>
      <c r="D129" s="8">
        <f>F129+I129+L129+O129</f>
        <v>383</v>
      </c>
      <c r="E129" s="8">
        <f>H129+K129+N129+Q129</f>
        <v>1532</v>
      </c>
      <c r="F129" s="18">
        <v>383</v>
      </c>
      <c r="G129" s="18">
        <v>4</v>
      </c>
      <c r="H129" s="18">
        <f t="shared" si="27"/>
        <v>1532</v>
      </c>
      <c r="I129" s="18"/>
      <c r="J129" s="18"/>
      <c r="K129" s="18">
        <f t="shared" si="28"/>
        <v>0</v>
      </c>
      <c r="L129" s="18"/>
      <c r="M129" s="18"/>
      <c r="N129" s="18"/>
      <c r="O129" s="25"/>
      <c r="P129" s="25"/>
      <c r="Q129" s="18">
        <f t="shared" si="29"/>
        <v>0</v>
      </c>
      <c r="R129" s="17"/>
    </row>
    <row r="130" spans="1:18" ht="12.75" customHeight="1">
      <c r="A130" s="18"/>
      <c r="B130" s="11" t="s">
        <v>39</v>
      </c>
      <c r="C130" s="11" t="s">
        <v>91</v>
      </c>
      <c r="D130" s="11">
        <f>SUM(D122:D129)</f>
        <v>6407</v>
      </c>
      <c r="E130" s="11">
        <f aca="true" t="shared" si="30" ref="E130:Q130">SUM(E122:E129)</f>
        <v>32644</v>
      </c>
      <c r="F130" s="11">
        <f t="shared" si="30"/>
        <v>3661</v>
      </c>
      <c r="G130" s="11"/>
      <c r="H130" s="11">
        <f t="shared" si="30"/>
        <v>16168</v>
      </c>
      <c r="I130" s="11">
        <f t="shared" si="30"/>
        <v>32</v>
      </c>
      <c r="J130" s="11"/>
      <c r="K130" s="11">
        <f t="shared" si="30"/>
        <v>192</v>
      </c>
      <c r="L130" s="11">
        <f t="shared" si="30"/>
        <v>0</v>
      </c>
      <c r="M130" s="11">
        <f t="shared" si="30"/>
        <v>0</v>
      </c>
      <c r="N130" s="11">
        <f t="shared" si="30"/>
        <v>0</v>
      </c>
      <c r="O130" s="11">
        <f t="shared" si="30"/>
        <v>2714</v>
      </c>
      <c r="P130" s="11"/>
      <c r="Q130" s="11">
        <f t="shared" si="30"/>
        <v>16284</v>
      </c>
      <c r="R130" s="17"/>
    </row>
    <row r="131" spans="1:18" ht="12.75" customHeight="1">
      <c r="A131" s="18"/>
      <c r="B131" s="8"/>
      <c r="C131" s="8"/>
      <c r="D131" s="8"/>
      <c r="E131" s="8"/>
      <c r="F131" s="18"/>
      <c r="G131" s="18"/>
      <c r="H131" s="18"/>
      <c r="I131" s="18"/>
      <c r="J131" s="18"/>
      <c r="K131" s="18"/>
      <c r="L131" s="18"/>
      <c r="M131" s="18"/>
      <c r="N131" s="18"/>
      <c r="O131" s="25"/>
      <c r="P131" s="25"/>
      <c r="Q131" s="25"/>
      <c r="R131" s="17"/>
    </row>
    <row r="132" spans="1:18" ht="12.75">
      <c r="A132" s="18"/>
      <c r="B132" s="11" t="s">
        <v>40</v>
      </c>
      <c r="C132" s="11" t="s">
        <v>40</v>
      </c>
      <c r="D132" s="11"/>
      <c r="E132" s="11"/>
      <c r="F132" s="18"/>
      <c r="G132" s="18"/>
      <c r="H132" s="18"/>
      <c r="I132" s="18"/>
      <c r="J132" s="18"/>
      <c r="K132" s="18"/>
      <c r="L132" s="18"/>
      <c r="M132" s="18"/>
      <c r="N132" s="18"/>
      <c r="O132" s="25"/>
      <c r="P132" s="25"/>
      <c r="Q132" s="25"/>
      <c r="R132" s="17"/>
    </row>
    <row r="133" spans="1:18" ht="12.75" customHeight="1">
      <c r="A133" s="18">
        <v>1</v>
      </c>
      <c r="B133" s="8" t="s">
        <v>26</v>
      </c>
      <c r="C133" s="26" t="s">
        <v>93</v>
      </c>
      <c r="D133" s="8">
        <f>F133+I133+L133+O133</f>
        <v>1190</v>
      </c>
      <c r="E133" s="8">
        <f>H133+K133+N133+Q133</f>
        <v>4760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>
        <v>1190</v>
      </c>
      <c r="P133" s="25">
        <v>4</v>
      </c>
      <c r="Q133" s="25">
        <f>O133*P133</f>
        <v>4760</v>
      </c>
      <c r="R133" s="17"/>
    </row>
    <row r="134" spans="1:18" ht="12.75" customHeight="1">
      <c r="A134" s="18">
        <v>2</v>
      </c>
      <c r="B134" s="8" t="s">
        <v>27</v>
      </c>
      <c r="C134" s="26" t="s">
        <v>94</v>
      </c>
      <c r="D134" s="8">
        <f>F134+I134+L134+O134</f>
        <v>391</v>
      </c>
      <c r="E134" s="8">
        <f>H134+K134+N134+Q134</f>
        <v>1564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>
        <v>391</v>
      </c>
      <c r="P134" s="25">
        <v>4</v>
      </c>
      <c r="Q134" s="25">
        <f>O134*P134</f>
        <v>1564</v>
      </c>
      <c r="R134" s="17"/>
    </row>
    <row r="135" spans="1:18" ht="12.75" customHeight="1">
      <c r="A135" s="18">
        <v>3</v>
      </c>
      <c r="B135" s="8" t="s">
        <v>28</v>
      </c>
      <c r="C135" s="26" t="s">
        <v>95</v>
      </c>
      <c r="D135" s="8">
        <f>F135+I135+L135+O135</f>
        <v>280</v>
      </c>
      <c r="E135" s="8">
        <f>H135+K135+N135+Q135</f>
        <v>1120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>
        <v>280</v>
      </c>
      <c r="P135" s="25">
        <v>4</v>
      </c>
      <c r="Q135" s="25">
        <f>O135*P135</f>
        <v>1120</v>
      </c>
      <c r="R135" s="17"/>
    </row>
    <row r="136" spans="1:18" ht="12.75" customHeight="1">
      <c r="A136" s="18"/>
      <c r="B136" s="11" t="s">
        <v>39</v>
      </c>
      <c r="C136" s="11" t="s">
        <v>92</v>
      </c>
      <c r="D136" s="11">
        <f aca="true" t="shared" si="31" ref="D136:O136">SUM(D133:D135)</f>
        <v>1861</v>
      </c>
      <c r="E136" s="11">
        <f t="shared" si="31"/>
        <v>7444</v>
      </c>
      <c r="F136" s="11">
        <f t="shared" si="31"/>
        <v>0</v>
      </c>
      <c r="G136" s="11">
        <f t="shared" si="31"/>
        <v>0</v>
      </c>
      <c r="H136" s="11">
        <f t="shared" si="31"/>
        <v>0</v>
      </c>
      <c r="I136" s="11">
        <f t="shared" si="31"/>
        <v>0</v>
      </c>
      <c r="J136" s="11">
        <f t="shared" si="31"/>
        <v>0</v>
      </c>
      <c r="K136" s="11">
        <f t="shared" si="31"/>
        <v>0</v>
      </c>
      <c r="L136" s="11">
        <f t="shared" si="31"/>
        <v>0</v>
      </c>
      <c r="M136" s="11">
        <f t="shared" si="31"/>
        <v>0</v>
      </c>
      <c r="N136" s="11">
        <f t="shared" si="31"/>
        <v>0</v>
      </c>
      <c r="O136" s="11">
        <f t="shared" si="31"/>
        <v>1861</v>
      </c>
      <c r="P136" s="11"/>
      <c r="Q136" s="11">
        <f>SUM(Q133:Q135)</f>
        <v>7444</v>
      </c>
      <c r="R136" s="17"/>
    </row>
    <row r="137" spans="1:18" ht="12.75" customHeight="1">
      <c r="A137" s="18"/>
      <c r="B137" s="8"/>
      <c r="C137" s="8"/>
      <c r="D137" s="8"/>
      <c r="E137" s="8"/>
      <c r="F137" s="18"/>
      <c r="G137" s="18"/>
      <c r="H137" s="18"/>
      <c r="I137" s="18"/>
      <c r="J137" s="18"/>
      <c r="K137" s="18"/>
      <c r="L137" s="18"/>
      <c r="M137" s="18"/>
      <c r="N137" s="18"/>
      <c r="O137" s="25"/>
      <c r="P137" s="25"/>
      <c r="Q137" s="25"/>
      <c r="R137" s="17"/>
    </row>
    <row r="138" spans="1:18" ht="12.75">
      <c r="A138" s="18"/>
      <c r="B138" s="8" t="s">
        <v>42</v>
      </c>
      <c r="C138" s="19" t="s">
        <v>53</v>
      </c>
      <c r="D138" s="19">
        <f>D119+D130+D136</f>
        <v>32446.5</v>
      </c>
      <c r="E138" s="19">
        <f>E119+E130+E136</f>
        <v>161280</v>
      </c>
      <c r="F138" s="19">
        <f>F119+F130+F136</f>
        <v>18867</v>
      </c>
      <c r="G138" s="19"/>
      <c r="H138" s="19">
        <f>H119+H130+H136</f>
        <v>93018</v>
      </c>
      <c r="I138" s="19">
        <f>I119+I130+I136</f>
        <v>4384.5</v>
      </c>
      <c r="J138" s="19"/>
      <c r="K138" s="19">
        <f>K119+K130+K136</f>
        <v>26601</v>
      </c>
      <c r="L138" s="19">
        <f>L119+L130+L136</f>
        <v>457</v>
      </c>
      <c r="M138" s="19"/>
      <c r="N138" s="19">
        <f>N119+N130+N136</f>
        <v>1528</v>
      </c>
      <c r="O138" s="19">
        <f>O119+O130+O136</f>
        <v>8738</v>
      </c>
      <c r="P138" s="19"/>
      <c r="Q138" s="19">
        <f>Q119+Q130+Q136</f>
        <v>40133</v>
      </c>
      <c r="R138" s="17"/>
    </row>
    <row r="139" spans="1:18" ht="12.75">
      <c r="A139" s="20"/>
      <c r="B139" s="1" t="s">
        <v>43</v>
      </c>
      <c r="C139" s="21"/>
      <c r="D139" s="21"/>
      <c r="E139" s="21"/>
      <c r="F139" s="22"/>
      <c r="G139" s="22"/>
      <c r="H139" s="22"/>
      <c r="I139" s="22"/>
      <c r="J139" s="21"/>
      <c r="K139" s="21"/>
      <c r="L139" s="21"/>
      <c r="M139" s="21"/>
      <c r="N139" s="21"/>
      <c r="O139" s="17"/>
      <c r="P139" s="17"/>
      <c r="Q139" s="17"/>
      <c r="R139" s="17"/>
    </row>
    <row r="140" spans="1:3" ht="12.75">
      <c r="A140" s="27"/>
      <c r="B140" s="27"/>
      <c r="C140" s="27"/>
    </row>
    <row r="141" spans="3:17" ht="1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0"/>
      <c r="P141" s="30"/>
      <c r="Q141" s="31"/>
    </row>
    <row r="142" spans="3:17" ht="15">
      <c r="C142" s="29"/>
      <c r="D142" s="29"/>
      <c r="E142" s="29"/>
      <c r="F142" s="29"/>
      <c r="G142" s="29"/>
      <c r="H142" s="29"/>
      <c r="I142" s="29"/>
      <c r="J142" s="51"/>
      <c r="K142" s="51"/>
      <c r="L142" s="29"/>
      <c r="M142" s="29"/>
      <c r="N142" s="52"/>
      <c r="O142" s="52"/>
      <c r="P142" s="30"/>
      <c r="Q142" s="31"/>
    </row>
    <row r="143" spans="3:17" ht="30.75" customHeight="1">
      <c r="C143" s="55" t="s">
        <v>161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 ht="15">
      <c r="A144" s="12"/>
      <c r="B144" s="12"/>
      <c r="C144" s="33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0"/>
      <c r="P144" s="30"/>
      <c r="Q144" s="32"/>
    </row>
    <row r="145" spans="1:17" ht="15">
      <c r="A145" s="12"/>
      <c r="B145" s="12"/>
      <c r="C145" s="53"/>
      <c r="D145" s="53"/>
      <c r="E145" s="53"/>
      <c r="F145" s="53"/>
      <c r="G145" s="53"/>
      <c r="H145" s="53"/>
      <c r="I145" s="53"/>
      <c r="J145" s="51"/>
      <c r="K145" s="51"/>
      <c r="L145" s="29"/>
      <c r="M145" s="29"/>
      <c r="N145" s="51"/>
      <c r="O145" s="51"/>
      <c r="P145" s="51"/>
      <c r="Q145" s="32"/>
    </row>
    <row r="146" spans="1:17" ht="31.5" customHeight="1">
      <c r="A146" s="37" t="s">
        <v>160</v>
      </c>
      <c r="B146" s="38"/>
      <c r="C146" s="38"/>
      <c r="D146" s="38"/>
      <c r="E146" s="38"/>
      <c r="F146" s="38"/>
      <c r="G146" s="38"/>
      <c r="H146" s="38"/>
      <c r="I146" s="38"/>
      <c r="J146" s="39"/>
      <c r="K146" s="40" t="s">
        <v>158</v>
      </c>
      <c r="L146" s="41"/>
      <c r="M146" s="41"/>
      <c r="N146" s="41"/>
      <c r="O146" s="41"/>
      <c r="P146" s="41"/>
      <c r="Q146" s="42"/>
    </row>
    <row r="147" spans="1:17" ht="36" customHeight="1">
      <c r="A147" s="37" t="s">
        <v>162</v>
      </c>
      <c r="B147" s="38"/>
      <c r="C147" s="38"/>
      <c r="D147" s="38"/>
      <c r="E147" s="38"/>
      <c r="F147" s="38"/>
      <c r="G147" s="38"/>
      <c r="H147" s="38"/>
      <c r="I147" s="38"/>
      <c r="J147" s="39"/>
      <c r="K147" s="40" t="s">
        <v>159</v>
      </c>
      <c r="L147" s="41"/>
      <c r="M147" s="41"/>
      <c r="N147" s="41"/>
      <c r="O147" s="41"/>
      <c r="P147" s="41"/>
      <c r="Q147" s="42"/>
    </row>
    <row r="148" spans="1:17" ht="15" customHeight="1">
      <c r="A148" s="37" t="s">
        <v>163</v>
      </c>
      <c r="B148" s="38"/>
      <c r="C148" s="38"/>
      <c r="D148" s="38"/>
      <c r="E148" s="38"/>
      <c r="F148" s="38"/>
      <c r="G148" s="38"/>
      <c r="H148" s="38"/>
      <c r="I148" s="38"/>
      <c r="J148" s="39"/>
      <c r="K148" s="40" t="s">
        <v>164</v>
      </c>
      <c r="L148" s="41"/>
      <c r="M148" s="41"/>
      <c r="N148" s="41"/>
      <c r="O148" s="41"/>
      <c r="P148" s="41"/>
      <c r="Q148" s="42"/>
    </row>
    <row r="149" spans="1:3" ht="15.75">
      <c r="A149" s="13"/>
      <c r="B149" s="5"/>
      <c r="C149" s="14"/>
    </row>
    <row r="150" spans="1:3" ht="15.75">
      <c r="A150" s="13"/>
      <c r="B150" s="5"/>
      <c r="C150" s="14"/>
    </row>
    <row r="151" spans="1:3" ht="15.75">
      <c r="A151" s="13"/>
      <c r="B151" s="5"/>
      <c r="C151" s="14"/>
    </row>
    <row r="152" spans="1:5" ht="15.75">
      <c r="A152" s="13"/>
      <c r="B152" s="5"/>
      <c r="C152" s="15"/>
      <c r="D152" s="15"/>
      <c r="E152" s="15"/>
    </row>
    <row r="153" spans="1:11" ht="15.75" customHeight="1">
      <c r="A153" s="13"/>
      <c r="B153" s="5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5.75" customHeight="1">
      <c r="A154" s="13"/>
      <c r="B154" s="5"/>
      <c r="C154" s="16"/>
      <c r="D154" s="16"/>
      <c r="E154" s="16"/>
      <c r="F154" s="16"/>
      <c r="G154" s="16"/>
      <c r="H154" s="16"/>
      <c r="I154" s="16"/>
      <c r="J154" s="16"/>
      <c r="K154" s="16"/>
    </row>
  </sheetData>
  <sheetProtection/>
  <mergeCells count="32">
    <mergeCell ref="A2:Q2"/>
    <mergeCell ref="A3:Q4"/>
    <mergeCell ref="B9:B11"/>
    <mergeCell ref="J145:K145"/>
    <mergeCell ref="J142:K142"/>
    <mergeCell ref="N142:O142"/>
    <mergeCell ref="C145:I145"/>
    <mergeCell ref="N145:P145"/>
    <mergeCell ref="C121:E121"/>
    <mergeCell ref="C143:Q143"/>
    <mergeCell ref="A6:Q6"/>
    <mergeCell ref="C13:K13"/>
    <mergeCell ref="O10:Q10"/>
    <mergeCell ref="D9:D11"/>
    <mergeCell ref="A7:Q7"/>
    <mergeCell ref="E9:E11"/>
    <mergeCell ref="F10:H10"/>
    <mergeCell ref="A9:A11"/>
    <mergeCell ref="I10:K10"/>
    <mergeCell ref="F9:Q9"/>
    <mergeCell ref="R63:U63"/>
    <mergeCell ref="R38:U38"/>
    <mergeCell ref="R26:U26"/>
    <mergeCell ref="R25:U25"/>
    <mergeCell ref="L10:N10"/>
    <mergeCell ref="C9:C11"/>
    <mergeCell ref="A146:J146"/>
    <mergeCell ref="K146:Q146"/>
    <mergeCell ref="A147:J147"/>
    <mergeCell ref="K147:Q147"/>
    <mergeCell ref="A148:J148"/>
    <mergeCell ref="K148:Q148"/>
  </mergeCells>
  <printOptions/>
  <pageMargins left="0.5905511811023623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сельского поселения Горноправдинск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Елена Анатольевна</cp:lastModifiedBy>
  <cp:lastPrinted>2018-01-11T05:50:30Z</cp:lastPrinted>
  <dcterms:created xsi:type="dcterms:W3CDTF">2008-09-25T07:52:42Z</dcterms:created>
  <dcterms:modified xsi:type="dcterms:W3CDTF">2018-01-11T06:01:21Z</dcterms:modified>
  <cp:category/>
  <cp:version/>
  <cp:contentType/>
  <cp:contentStatus/>
</cp:coreProperties>
</file>