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fs\SHARE\Ekonom\Программы\All\2023\разное\Итоги\год\ДСАиЖКХ\На сайт\"/>
    </mc:Choice>
  </mc:AlternateContent>
  <bookViews>
    <workbookView xWindow="0" yWindow="0" windowWidth="14340" windowHeight="11025"/>
  </bookViews>
  <sheets>
    <sheet name="ИТОГ (3)" sheetId="5" r:id="rId1"/>
  </sheets>
  <definedNames>
    <definedName name="_xlnm._FilterDatabase" localSheetId="0" hidden="1">'ИТОГ (3)'!$A$1:$G$121</definedName>
    <definedName name="_xlnm.Print_Titles" localSheetId="0">'ИТОГ (3)'!$7:$9</definedName>
    <definedName name="_xlnm.Print_Area" localSheetId="0">'ИТОГ (3)'!$A$1:$G$126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5" l="1"/>
  <c r="F37" i="5"/>
  <c r="E12" i="5" l="1"/>
  <c r="D12" i="5"/>
  <c r="F32" i="5"/>
  <c r="F33" i="5"/>
  <c r="F17" i="5"/>
  <c r="F18" i="5"/>
  <c r="E11" i="5" l="1"/>
  <c r="E13" i="5"/>
  <c r="F63" i="5" l="1"/>
  <c r="F62" i="5"/>
  <c r="E61" i="5"/>
  <c r="F61" i="5" s="1"/>
  <c r="D61" i="5"/>
  <c r="F60" i="5"/>
  <c r="F59" i="5"/>
  <c r="E58" i="5"/>
  <c r="D58" i="5"/>
  <c r="F57" i="5"/>
  <c r="F56" i="5"/>
  <c r="E55" i="5"/>
  <c r="D55" i="5"/>
  <c r="F55" i="5" l="1"/>
  <c r="F58" i="5"/>
  <c r="F51" i="5"/>
  <c r="F50" i="5"/>
  <c r="E49" i="5"/>
  <c r="D49" i="5"/>
  <c r="F54" i="5"/>
  <c r="F53" i="5"/>
  <c r="E52" i="5"/>
  <c r="D52" i="5"/>
  <c r="F48" i="5"/>
  <c r="E47" i="5"/>
  <c r="D47" i="5"/>
  <c r="F52" i="5" l="1"/>
  <c r="F49" i="5"/>
  <c r="F47" i="5"/>
  <c r="D77" i="5" l="1"/>
  <c r="D76" i="5" s="1"/>
  <c r="E77" i="5"/>
  <c r="E76" i="5" s="1"/>
  <c r="E66" i="5"/>
  <c r="E65" i="5" s="1"/>
  <c r="D66" i="5"/>
  <c r="F20" i="5"/>
  <c r="F21" i="5"/>
  <c r="F23" i="5"/>
  <c r="F24" i="5"/>
  <c r="F26" i="5"/>
  <c r="F27" i="5"/>
  <c r="F29" i="5"/>
  <c r="F30" i="5"/>
  <c r="F35" i="5"/>
  <c r="F36" i="5"/>
  <c r="F38" i="5"/>
  <c r="F41" i="5"/>
  <c r="F42" i="5"/>
  <c r="F44" i="5"/>
  <c r="F46" i="5"/>
  <c r="F68" i="5"/>
  <c r="F70" i="5"/>
  <c r="F72" i="5"/>
  <c r="F79" i="5"/>
  <c r="F81" i="5"/>
  <c r="F83" i="5"/>
  <c r="F85" i="5"/>
  <c r="F87" i="5"/>
  <c r="F89" i="5"/>
  <c r="F91" i="5"/>
  <c r="F93" i="5"/>
  <c r="F95" i="5"/>
  <c r="F97" i="5"/>
  <c r="F99" i="5"/>
  <c r="F103" i="5"/>
  <c r="F105" i="5"/>
  <c r="F107" i="5"/>
  <c r="F109" i="5"/>
  <c r="F114" i="5"/>
  <c r="F118" i="5"/>
  <c r="E117" i="5"/>
  <c r="E113" i="5"/>
  <c r="E101" i="5"/>
  <c r="E100" i="5" s="1"/>
  <c r="D101" i="5"/>
  <c r="E108" i="5"/>
  <c r="E106" i="5"/>
  <c r="E104" i="5"/>
  <c r="E102" i="5"/>
  <c r="F102" i="5" s="1"/>
  <c r="E98" i="5"/>
  <c r="E96" i="5"/>
  <c r="E94" i="5"/>
  <c r="E92" i="5"/>
  <c r="E90" i="5"/>
  <c r="E88" i="5"/>
  <c r="E86" i="5"/>
  <c r="E84" i="5"/>
  <c r="E82" i="5"/>
  <c r="E80" i="5"/>
  <c r="E78" i="5"/>
  <c r="E45" i="5"/>
  <c r="E43" i="5"/>
  <c r="E40" i="5"/>
  <c r="E37" i="5"/>
  <c r="E34" i="5"/>
  <c r="F34" i="5" s="1"/>
  <c r="E31" i="5"/>
  <c r="F31" i="5" s="1"/>
  <c r="E28" i="5"/>
  <c r="E25" i="5"/>
  <c r="E22" i="5"/>
  <c r="E71" i="5"/>
  <c r="E69" i="5"/>
  <c r="E67" i="5"/>
  <c r="E19" i="5"/>
  <c r="E16" i="5"/>
  <c r="E14" i="5"/>
  <c r="E116" i="5"/>
  <c r="E115" i="5" s="1"/>
  <c r="E112" i="5"/>
  <c r="E111" i="5" s="1"/>
  <c r="D39" i="5"/>
  <c r="D13" i="5" s="1"/>
  <c r="D121" i="5" l="1"/>
  <c r="F76" i="5"/>
  <c r="F13" i="5"/>
  <c r="F39" i="5"/>
  <c r="F77" i="5"/>
  <c r="F12" i="5"/>
  <c r="F101" i="5"/>
  <c r="E121" i="5"/>
  <c r="F66" i="5"/>
  <c r="E75" i="5"/>
  <c r="D78" i="5"/>
  <c r="F78" i="5" s="1"/>
  <c r="D45" i="5"/>
  <c r="F45" i="5" s="1"/>
  <c r="F121" i="5" l="1"/>
  <c r="E74" i="5"/>
  <c r="E120" i="5"/>
  <c r="D43" i="5"/>
  <c r="F43" i="5" s="1"/>
  <c r="E119" i="5" l="1"/>
  <c r="D108" i="5"/>
  <c r="F108" i="5" s="1"/>
  <c r="D19" i="5" l="1"/>
  <c r="F19" i="5" s="1"/>
  <c r="D11" i="5" l="1"/>
  <c r="F11" i="5" s="1"/>
  <c r="D37" i="5" l="1"/>
  <c r="D40" i="5"/>
  <c r="D34" i="5" l="1"/>
  <c r="D31" i="5"/>
  <c r="D28" i="5"/>
  <c r="F28" i="5" s="1"/>
  <c r="D25" i="5"/>
  <c r="F25" i="5" s="1"/>
  <c r="D22" i="5"/>
  <c r="F22" i="5" s="1"/>
  <c r="D16" i="5"/>
  <c r="F16" i="5" s="1"/>
  <c r="D102" i="5"/>
  <c r="D106" i="5"/>
  <c r="F106" i="5" s="1"/>
  <c r="D104" i="5"/>
  <c r="F104" i="5" s="1"/>
  <c r="D98" i="5"/>
  <c r="F98" i="5" s="1"/>
  <c r="D96" i="5"/>
  <c r="F96" i="5" s="1"/>
  <c r="D94" i="5"/>
  <c r="F94" i="5" s="1"/>
  <c r="D92" i="5"/>
  <c r="F92" i="5" s="1"/>
  <c r="D90" i="5"/>
  <c r="F90" i="5" s="1"/>
  <c r="D88" i="5"/>
  <c r="F88" i="5" s="1"/>
  <c r="D86" i="5"/>
  <c r="F86" i="5" s="1"/>
  <c r="D84" i="5"/>
  <c r="F84" i="5" s="1"/>
  <c r="D82" i="5"/>
  <c r="F82" i="5" s="1"/>
  <c r="D80" i="5"/>
  <c r="F80" i="5" s="1"/>
  <c r="D116" i="5" l="1"/>
  <c r="D117" i="5"/>
  <c r="F117" i="5" s="1"/>
  <c r="D112" i="5"/>
  <c r="F112" i="5" s="1"/>
  <c r="D113" i="5"/>
  <c r="F113" i="5" s="1"/>
  <c r="D100" i="5"/>
  <c r="F100" i="5" s="1"/>
  <c r="D71" i="5"/>
  <c r="F71" i="5" s="1"/>
  <c r="D69" i="5"/>
  <c r="F69" i="5" s="1"/>
  <c r="D67" i="5"/>
  <c r="F67" i="5" s="1"/>
  <c r="D14" i="5"/>
  <c r="D115" i="5" l="1"/>
  <c r="F115" i="5" s="1"/>
  <c r="F116" i="5"/>
  <c r="D111" i="5"/>
  <c r="F111" i="5" s="1"/>
  <c r="D75" i="5"/>
  <c r="F75" i="5" s="1"/>
  <c r="D120" i="5" l="1"/>
  <c r="F120" i="5" s="1"/>
  <c r="D74" i="5"/>
  <c r="F74" i="5" s="1"/>
  <c r="D65" i="5"/>
  <c r="F65" i="5" s="1"/>
  <c r="D119" i="5" l="1"/>
  <c r="F119" i="5" s="1"/>
</calcChain>
</file>

<file path=xl/sharedStrings.xml><?xml version="1.0" encoding="utf-8"?>
<sst xmlns="http://schemas.openxmlformats.org/spreadsheetml/2006/main" count="254" uniqueCount="151">
  <si>
    <t>Источники финансирования</t>
  </si>
  <si>
    <t>всего</t>
  </si>
  <si>
    <t>Подпрограмма 1. Осуществление дорожной деятельности в части строительства и ремонта в отношении автомобильных дорог общего пользования районного значения</t>
  </si>
  <si>
    <t>1.1.</t>
  </si>
  <si>
    <t>1.1.1.</t>
  </si>
  <si>
    <t>2.1.</t>
  </si>
  <si>
    <t>2.1.1.</t>
  </si>
  <si>
    <t>Подпрограмма 3. Осуществление дорожной деятельности в части содержания автомобильных дорог общего пользования районного значения</t>
  </si>
  <si>
    <t>3.1.</t>
  </si>
  <si>
    <t>3.1.2.</t>
  </si>
  <si>
    <t>Всего по муниципальной программе:</t>
  </si>
  <si>
    <t xml:space="preserve">Содержание и эксплуатация вертолетных площадок </t>
  </si>
  <si>
    <t>бюджет района</t>
  </si>
  <si>
    <t>3.1.1.</t>
  </si>
  <si>
    <t>3.1.1.1.</t>
  </si>
  <si>
    <t xml:space="preserve">бюджет района </t>
  </si>
  <si>
    <t>Содержание автомобильных дорог местного значения</t>
  </si>
  <si>
    <t>Подпрограмма 4 «Формирование законопослушного поведения участников дорожного движения»</t>
  </si>
  <si>
    <t>4.1.</t>
  </si>
  <si>
    <t>4.1.1.</t>
  </si>
  <si>
    <t>Популяризация деятельности школьных отрядов юных инспекторов дорожного движения</t>
  </si>
  <si>
    <t>4.2.</t>
  </si>
  <si>
    <t>4.2.1.</t>
  </si>
  <si>
    <t xml:space="preserve"> Участие в районных, региональных слетах, конкурсах юных инспекторов дорожного движения</t>
  </si>
  <si>
    <t>Строительство вертолетной площадки для транспортного судна по типу МИ-8 в населенном пункте д. Согом (ПИР, СМР)</t>
  </si>
  <si>
    <t>3.1.1.2.</t>
  </si>
  <si>
    <t>3.1.1.3.</t>
  </si>
  <si>
    <t>3.1.1.4.</t>
  </si>
  <si>
    <t>3.1.1.5.</t>
  </si>
  <si>
    <t>3.1.1.6.</t>
  </si>
  <si>
    <t>3.1.1.7.</t>
  </si>
  <si>
    <t>3.1.1.8.</t>
  </si>
  <si>
    <t>3.1.1.9.</t>
  </si>
  <si>
    <t>3.1.1.10.</t>
  </si>
  <si>
    <t>3.1.1.11.</t>
  </si>
  <si>
    <t>3.1.2.1.</t>
  </si>
  <si>
    <t>3.1.2.2.</t>
  </si>
  <si>
    <t>3.1.2.3.</t>
  </si>
  <si>
    <t>3.1.2.4.</t>
  </si>
  <si>
    <t>Капитальный ремонт общепоселковых дорог в районе новой застройки СП Селиярово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</si>
  <si>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</si>
  <si>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</si>
  <si>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</si>
  <si>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</si>
  <si>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</si>
  <si>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</si>
  <si>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</si>
  <si>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</si>
  <si>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</si>
  <si>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Ремонт дорог в сельском поселении Шапша</t>
  </si>
  <si>
    <t>Содержание автомобильной дороги «Подъезд к д. Ярки»</t>
  </si>
  <si>
    <t>Содержание автомобильной дороги «Подъезд к п. Выкатной»</t>
  </si>
  <si>
    <t>Содержание автомобильной дороги «Подъезд до с.Реполово»</t>
  </si>
  <si>
    <t>Справочно: средства предприятий - недропользователей (ООО «РН-
Юганскнефтегаз»)</t>
  </si>
  <si>
    <t xml:space="preserve">Справочно: средства предприятий - недропользователей </t>
  </si>
  <si>
    <t>Строительство объездной дороги в п. Горноправдинск (ПИР, СМР)</t>
  </si>
  <si>
    <t xml:space="preserve">Субсидии из местного бюджета за оказание транспортных услуг населению Ханты-Мансийского района (перевозка пассажиров и багажа воздушным транспортом) </t>
  </si>
  <si>
    <t xml:space="preserve">Субсидии из местного бюджета за оказание транспортных услуг населению Ханты-Мансийского района (перевозка пассажиров и багажа водным (речным) транспортом) </t>
  </si>
  <si>
    <t xml:space="preserve">Субсидии из местного бюджета за оказание транспортных услуг населению Ханты-Мансийского района (перевозка пассажиров и багажа автомобильным транспортом) </t>
  </si>
  <si>
    <t>Строительство автомобильной дороги до с. Цингалы (ПИР, СМР)</t>
  </si>
  <si>
    <t>Строительство дороги к новому кладбищу в п. Горноправдинск (ПИР, СМР)</t>
  </si>
  <si>
    <t>Сельское поселение Выкатной</t>
  </si>
  <si>
    <t>Сельское поселение Красноленинский</t>
  </si>
  <si>
    <t>Сельское поселение Луговской</t>
  </si>
  <si>
    <t>Сельское поселение Нялинское</t>
  </si>
  <si>
    <t>Сельское поселение Сибирский</t>
  </si>
  <si>
    <t>Сельское поселение Согом</t>
  </si>
  <si>
    <t>Сельское поселение Цингалы</t>
  </si>
  <si>
    <t>Сельское поселение Шапша</t>
  </si>
  <si>
    <t>Сельское поселение Кышик</t>
  </si>
  <si>
    <t>Сельское поселение Селиярово</t>
  </si>
  <si>
    <t>Сельское поселение Кедровый</t>
  </si>
  <si>
    <t xml:space="preserve">Ремонт внутрипоселковых дорог в с.Батово </t>
  </si>
  <si>
    <t>Обустройство вертолетной площадки в п.Сибирский</t>
  </si>
  <si>
    <t>Капитальный ремонт автодорог в микрорайоне новой застройки с. Селиярово</t>
  </si>
  <si>
    <t>1.1.12.</t>
  </si>
  <si>
    <t>Капитальный ремонт дорог с. Батово сельского поселения Сибирский</t>
  </si>
  <si>
    <t>1.1.13.</t>
  </si>
  <si>
    <t>Подпрограмма 2. Организация перевозок в границах Ханты-Мансийского района</t>
  </si>
  <si>
    <t>Строительство автомобильной дороги д.Белогорье – п.Луговской – с.Троица от автомобильной дороги регионального значения «г.Ханты-Мансийск – пгт. Талинка» (71-100 ОП РЗ 71-100К-04) с подъездами к д. Белогорье и п.Луговской»</t>
  </si>
  <si>
    <t>Разработка проекта организации дорожного движения (ПОДД) Подъезд к д. Ярки</t>
  </si>
  <si>
    <t>Отчет</t>
  </si>
  <si>
    <t xml:space="preserve">о ходе реализации муниципальной программы и использования финансовых средств </t>
  </si>
  <si>
    <t>Мероприятия муниципальной программы</t>
  </si>
  <si>
    <t>исполнено (касса)</t>
  </si>
  <si>
    <t>% исполнения</t>
  </si>
  <si>
    <t>№ п/п</t>
  </si>
  <si>
    <t>Сумма, тыс.рублей</t>
  </si>
  <si>
    <t>Информация об исполнении (с указанием причин неисполнения)</t>
  </si>
  <si>
    <t>2.1.2.</t>
  </si>
  <si>
    <t>2.1.3.</t>
  </si>
  <si>
    <t xml:space="preserve">Предоставлена субсидия на оплату кредиторской задолженности по возмещению затрат, связанных с оказанием услуг населению по перевозке  пассажиров, багажа и грузов воздушным транспортом АО «ЮТэйр-Вертолетные услуги» за декабрь 2022 года. </t>
  </si>
  <si>
    <t xml:space="preserve">Основное мероприятие: Участие в районных, региональных слетах, конкурсах юных инспекторов дорожного движения </t>
  </si>
  <si>
    <t xml:space="preserve">Основное мероприятие: Популяризация деятельности школьных отрядов юных инспекторов дорожного движения </t>
  </si>
  <si>
    <t>Основное мероприятие. Содержание транспортной инфраструктуры</t>
  </si>
  <si>
    <t xml:space="preserve">Основное мероприятие. Обеспечение доступности и повышение качества транспортных услуг водным, воздушным, автомобильным транспортом </t>
  </si>
  <si>
    <t xml:space="preserve">Основное мероприятие. Проектирование, строительство, реконструкция, капитальный (текущий) ремонт автомобильных дорог местного значения </t>
  </si>
  <si>
    <t>Утверждено в бюджете района на 2023 год</t>
  </si>
  <si>
    <t>Разработка аэронавигационных паспортов посадочных площадок</t>
  </si>
  <si>
    <t>1.1.14.</t>
  </si>
  <si>
    <t>1.1.15.</t>
  </si>
  <si>
    <t>Справочно: средства предприятий - недропользователей ООО "ЛУКОЙЛ-Западная Сибирь")</t>
  </si>
  <si>
    <t>Ремонт дорог в п. Выкатной</t>
  </si>
  <si>
    <t>Ремонт дорог в п. Сибирский</t>
  </si>
  <si>
    <t>1.1.16.</t>
  </si>
  <si>
    <t>1.1.17.</t>
  </si>
  <si>
    <t>1.1.18.</t>
  </si>
  <si>
    <t>1.1.19</t>
  </si>
  <si>
    <t>Ремонт дороги по ул.Гагарина от здания №8 до жилого дома №26 в п. Луговской</t>
  </si>
  <si>
    <t>Ремонт дорог в населенных пунктах: п.Кирпичный, с.Троица, д.Ягурьях, п.Луговской сельского поселения Луговской</t>
  </si>
  <si>
    <t>Ремонт автомобильной дороги в с. Елизарово</t>
  </si>
  <si>
    <t>Исполнитель:</t>
  </si>
  <si>
    <t>Тодрия Виктория Сергеевна, тел. 33-27-21 (доб.326)</t>
  </si>
  <si>
    <t>за 2023 год</t>
  </si>
  <si>
    <t>Наименование муниципальной программы: «Комплексное развитие транспортной системы на территории Ханты-Мансийского района»</t>
  </si>
  <si>
    <t>По соглашению сторон 01.11.2023 года муниципальный контракт №0187300008423000162 от 04.09.2023 года на выполнение работ по проектированию объекта с ООО «Грандсфера» на сумму 2 652 800,0 рублей расторгнут.</t>
  </si>
  <si>
    <t>Заключено 3 муниципальных контракта от 22.11.2023 года с ООО "КМС-СТРОЙ" на общую сумму 14 840,0 тыс. рублей на выполнение работ по строительству объекта: «Автомобильная дорога до с. Цингалы» (1, 2, 3 этапы). В соответствии с условиями контрактов перечислен авансовый платеж в размере 30% (4 452,0 тыс. рублей).
Заключено 2 муниципальных контракта от 13.12.2023 года с ООО "КМС-СТРОЙ" на общую сумму 6 222,6 тыс. рублей на выполнение работ по строительству объекта: «Автомобильная дорога до с. Цингалы» (4, 5 Этапы).
Завершение строительства объекта планируется в 2024 году.</t>
  </si>
  <si>
    <t>Работы по строительству дороги к новому кладбищу в п. Горноправдинск выполнены в полном объеме.</t>
  </si>
  <si>
    <t>Работы выполнены в полном объеме. Проведено щебенение дорог.</t>
  </si>
  <si>
    <t>Заключено 2 муниципальных контракта от 25.12.2023 №0187300008423000371, №0187300008423000372 с ООО "Дельта" на общую сумму 37 299,3 тыс. рублей на строительство объездной дороги в п. Горноправдинск (1, 2 этапы).
Завершение строительства дороги планируется в 2024 году.</t>
  </si>
  <si>
    <t>В 2022 году заключено 3 муниципальных контракта с ООО "Алиса" на общую сумму 24 512,8 тыс.рублей на проведение работ по капитальному ремонту дорог с.Батово по ул.Объездная, ул.Новая. В 2022 году выполнение составило 5 815,3 тыс. рублей, в 2023 году - 18 328,0 тыс. рублей.
Заключено 2 муниципальных контракта от 07.08.2023 года  №0187300008423000147, №0187300008423000148 с ООО "КМС-СТРОЙ" на общую сумму 6 584,0 тыс. рублей на выполнение работ по капитальному ремонту дорог с. Батово по ул. Объездная (3 этап). 
Работы по капитальному ремонту дорог с. Батово выполнены в полном объеме.</t>
  </si>
  <si>
    <t xml:space="preserve">Разработано техническое задание на проектирование объекта. Реализация мероприятия планируется в 2024 году.            </t>
  </si>
  <si>
    <t>Заключен муниципальный контракт № 0587600003922000018 от 15.11.2022 на сумму 44 982,5 тыс. рублей на выполнение проектных работ и инженерных изысканий по объекту. Доп.соглашением №3 от 31.10.2023 в связи с доп.работами увеличена цена контракта и составляет 49 282,8 тыс. рублей. Выполнены изыскания, проектно-сметная документация разработана и направлена на прохождение государственной экспертизы.</t>
  </si>
  <si>
    <t>Работы выполнены в полном объеме.</t>
  </si>
  <si>
    <t>Исполнителем мероприятия является сельское поселение Селиярово.
Заключено 3 муниципальных контракта с ООО Производственная компания "СОКОЛ" на общую сумму 21 743,7 тыс. рублей на выполнение работ по капитальному ремонту участка автомобильной дороги микрорайона новой застройки ул. Придорожная с. Селиярово Ханты-Мансийского района (2, 3, 4 этапы).
Заключено 3 муниципальных контракта от 08.12.2023 года с ООО Производственная компания "СОКОЛ" на общую сумму 1 632,5 тыс. рублей на выполнение работ по ремонту участка автомобильной дороги микрорайона новой застройки пер. Строителей (1, 2, 3 этапы).
Работы выполнены в полном объеме.</t>
  </si>
  <si>
    <t>Исполнителем мероприятия является сельское поселение Выкатной.
Работы выполнены в полном объеме.</t>
  </si>
  <si>
    <t>Исполнителем мероприятия является сельское поселение Сибирский.
Работы выполнены в полном объеме.</t>
  </si>
  <si>
    <t>Исполнителем мероприятия является сельское поселение Луговской.
Работы выполнены в полном объеме.</t>
  </si>
  <si>
    <t>Исполнителем мероприятия является сельское поселение Луговской.
Заключено 3 договора от 29.06.2023 с ИП Соловьева Ю.И. на сумму 1 391,6 тыс. рублей на выполнение работ по ремонту дорог (грейдирование) в п.Кирпичный, д.Ягурьях, п.Луговской, с.Троица.</t>
  </si>
  <si>
    <t>Заключен муниципальный контракт №0187300008423000309 от 05.12.2023 с ООО "КМС-СТРОЙ" на сумму 5 208,6 тыс. рублей. Завершение работ по контракту планируется в 2024 году.</t>
  </si>
  <si>
    <t xml:space="preserve">Заключены соглашения на общую сумму 7 967,2 тыс.рублей на предоставление субсидий в целях возмещения затрат (недополученных доходов), связанных с осуществлением субсидируемых маршрутов:  г.Ханты-Мансийск - с.Троица - г.Ханты-Мансийск;
п.Горноправдинск - д.Лугофилинск - п.Горноправдинск;
п.Горноправдинск - с.Цингалы - п.Горноправдинск.
Перевозки осуществляются в межсезонье в период отсутствия навигации речного транспорта и зимних автомобильных дорог с использованием судна на воздушной подушке. Оплата производится согласно предоставленных счетов по фактическому осуществлению перевозок.                               </t>
  </si>
  <si>
    <t>Заключены муниципальные контракты с ИП А.И.Созонов на общую сумму 3 982,5 тыс. рублей на перевозку пассажиров и багажа автомобильным транспортом по маршрутам:
п. Горноправдинск - п. Бобровский - п.Горноправдинск;
п. Горноправдинск - с. Цингалы - п.Горнопавдинск;
п. Горноправдинск - д. Лугофилинск - п.Горноправдинск.                                                                                                                                                                 Оплата производится согласно предоставленных счетов по фактическому осуществлению перевозок.</t>
  </si>
  <si>
    <t>Исполнителем мероприятия является сельское поселение Выкатной. Финансовые средства израсходованы на поддержание 2 вертолетных площадок в населенных пунктах п.Выкатной, с.Тюли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</t>
  </si>
  <si>
    <t>Исполнителем мероприятия является сельское поселение Кедровый. Финансовые средства израсходованы на поддержание 2 вертолетных площадок в населенных пунктах п.Кедровый, с.Елизарово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</t>
  </si>
  <si>
    <t>Исполнителем мероприятия является сельское поселение Красноленинский. Финансовые средства израсходованы на поддержание 1 вертолетной площадки в п.Урманный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</t>
  </si>
  <si>
    <t>Исполнителем мероприятия является сельское поселение Луговской. Финансовые средства израсходованы на поддержание 4 вертолетных площадок  в населенных пунктах п.Луговской, п.Кирпичный, с.Троица, д.Белогорье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</t>
  </si>
  <si>
    <t>Исполнителем мероприятия является сельское поселение Нялинское. Финансовые средства израсходованы на поддержание 2 вертолетных площадок в населенных пунктах с.Нялинское, п.Пырьях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</t>
  </si>
  <si>
    <t>Исполнителем мероприятия является сельское поселение Сибирский. Финансовые средства израсходованы на поддержание 3 вертолетных площадок в населенных пунктах п.Сибирский, с.Реполово, с.Батово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</t>
  </si>
  <si>
    <t>Исполнителем мероприятия является сельское поселение Согом. Финансовые средства израсходованы на поддержание 1 вертолетной площадки в д.Согом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</t>
  </si>
  <si>
    <t>Исполнителем мероприятия является сельское поселение Цингалы. Финансовые средства израсходованы на поддержание 1 вертолетной площадки в с.Цингалы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</t>
  </si>
  <si>
    <t>Исполнителем мероприятия является сельское поселение Шапша. Финансовые средства израсходованы на поддержание 1 вертолетной площадки в  с.Зенково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</t>
  </si>
  <si>
    <t>Исполнителем мероприятия является сельское поселение Кышик. Финансовые средства израсходованы на поддержание 1 вертолетной площадки в с.Кышик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</t>
  </si>
  <si>
    <t>Исполнителем мероприятия является сельское поселение Селиярово. Финансовые средства израсходованы на поддержание 1 вертолетной площадки в с.Селиярово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</t>
  </si>
  <si>
    <t>Остаток средств дорожного фонда не востребован.</t>
  </si>
  <si>
    <t>Исполнителем мероприятия является сельское поселение Выкатной. Осуществлялось содержание участка (подъезда) дороги до населенного пункта п.Выкатной протяженностью 6,4 км.</t>
  </si>
  <si>
    <t>Исполнителем мероприятия является сельское поселение Сибирский. Осуществлялось содержание участка (подъезда) дороги до населенного пункта с.Реполово протяженностью 1,1 км.</t>
  </si>
  <si>
    <t>Исполнителем мероприятия является сельское поселение Шапша. Осуществлялось содержание участка (подъезда) дороги до населенного пункта д.Ярки протяженностью 3,3 км.</t>
  </si>
  <si>
    <t>Мероприятие исполнено в полном объеме.</t>
  </si>
  <si>
    <t>Проведен муниципальный этап соревнований «Безопасное колесо» среди отрядов юных инспекторов движения в 2023 году» в дистанционном формате, в котором приняли участие 67 обучающихся. Также обучающиеся МКОУ ХМР «СОШ д. Шапша» в количестве 4 человек приняли участие в окружном этапе соревнований «Безопасное колесо» среди отрядов юных инспекторов движения в 2023 году».</t>
  </si>
  <si>
    <t>В 2022 году выполнены работы по щебенению дорог в д.Шапша. Остаток средств не востребован.</t>
  </si>
  <si>
    <t>Справочно: средства предприятий - недропользователей (ООО «Газпромнефть-
Хантос»)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</si>
</sst>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2" fontId="5" fillId="0" borderId="0" xfId="0" applyNumberFormat="1" applyFont="1" applyAlignment="1">
      <alignment horizontal="left" vertical="center" wrapText="1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left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6" fontId="7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164" fontId="7" fillId="0" borderId="2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4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164" fontId="7" fillId="0" borderId="1" xfId="0" applyNumberFormat="1" applyFont="1" applyFill="1" applyBorder="1" applyAlignment="1">
      <alignment horizontal="left" vertical="center" wrapText="1"/>
    </xf>
    <xf numFmtId="16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zoomScale="85" zoomScaleNormal="85" zoomScaleSheetLayoutView="70" workbookViewId="0">
      <pane ySplit="9" topLeftCell="A109" activePane="bottomLeft" state="frozen"/>
      <selection pane="bottomLeft" activeCell="D109" sqref="D109"/>
    </sheetView>
  </sheetViews>
  <sheetFormatPr defaultRowHeight="15" x14ac:dyDescent="0.25"/>
  <cols>
    <col min="1" max="1" width="10.140625" style="5" customWidth="1"/>
    <col min="2" max="2" width="39.85546875" style="5" customWidth="1"/>
    <col min="3" max="3" width="25.5703125" style="5" customWidth="1"/>
    <col min="4" max="4" width="15.5703125" style="5" customWidth="1"/>
    <col min="5" max="5" width="13.5703125" style="5" customWidth="1"/>
    <col min="6" max="6" width="15" style="5" customWidth="1"/>
    <col min="7" max="7" width="80.28515625" style="7" customWidth="1"/>
    <col min="8" max="8" width="13.140625" style="1" customWidth="1"/>
    <col min="9" max="9" width="9.140625" style="1"/>
    <col min="10" max="10" width="10.5703125" style="1" customWidth="1"/>
    <col min="11" max="16384" width="9.140625" style="1"/>
  </cols>
  <sheetData>
    <row r="1" spans="1:12" ht="18.75" x14ac:dyDescent="0.25">
      <c r="A1" s="41" t="s">
        <v>81</v>
      </c>
      <c r="B1" s="41"/>
      <c r="C1" s="41"/>
      <c r="D1" s="41"/>
      <c r="E1" s="41"/>
      <c r="F1" s="41"/>
      <c r="G1" s="41"/>
      <c r="H1" s="3"/>
      <c r="I1" s="3"/>
      <c r="J1" s="3"/>
      <c r="K1" s="3"/>
      <c r="L1" s="3"/>
    </row>
    <row r="2" spans="1:12" ht="18.75" x14ac:dyDescent="0.25">
      <c r="A2" s="41" t="s">
        <v>82</v>
      </c>
      <c r="B2" s="41"/>
      <c r="C2" s="41"/>
      <c r="D2" s="41"/>
      <c r="E2" s="41"/>
      <c r="F2" s="41"/>
      <c r="G2" s="41"/>
      <c r="H2" s="3"/>
      <c r="I2" s="3"/>
      <c r="J2" s="3"/>
      <c r="K2" s="3"/>
      <c r="L2" s="3"/>
    </row>
    <row r="3" spans="1:12" ht="18.75" x14ac:dyDescent="0.25">
      <c r="A3" s="41" t="s">
        <v>113</v>
      </c>
      <c r="B3" s="41"/>
      <c r="C3" s="41"/>
      <c r="D3" s="41"/>
      <c r="E3" s="41"/>
      <c r="F3" s="41"/>
      <c r="G3" s="41"/>
      <c r="H3" s="3"/>
      <c r="I3" s="3"/>
      <c r="J3" s="3"/>
      <c r="K3" s="3"/>
      <c r="L3" s="3"/>
    </row>
    <row r="4" spans="1:12" ht="8.25" customHeight="1" x14ac:dyDescent="0.25">
      <c r="A4" s="41"/>
      <c r="B4" s="41"/>
      <c r="C4" s="41"/>
      <c r="D4" s="41"/>
      <c r="E4" s="41"/>
      <c r="F4" s="41"/>
      <c r="G4" s="41"/>
      <c r="H4" s="3"/>
      <c r="I4" s="3"/>
      <c r="J4" s="3"/>
      <c r="K4" s="3"/>
      <c r="L4" s="3"/>
    </row>
    <row r="5" spans="1:12" ht="29.25" customHeight="1" x14ac:dyDescent="0.25">
      <c r="A5" s="42" t="s">
        <v>114</v>
      </c>
      <c r="B5" s="42"/>
      <c r="C5" s="42"/>
      <c r="D5" s="42"/>
      <c r="E5" s="42"/>
      <c r="F5" s="42"/>
      <c r="G5" s="42"/>
      <c r="H5" s="3"/>
      <c r="I5" s="3"/>
      <c r="J5" s="3"/>
      <c r="K5" s="3"/>
      <c r="L5" s="3"/>
    </row>
    <row r="6" spans="1:12" ht="9" customHeight="1" x14ac:dyDescent="0.25">
      <c r="A6" s="9"/>
      <c r="B6" s="9"/>
      <c r="C6" s="9"/>
      <c r="D6" s="10"/>
      <c r="E6" s="10"/>
      <c r="F6" s="10"/>
      <c r="G6" s="11"/>
      <c r="H6" s="3"/>
      <c r="I6" s="3"/>
      <c r="J6" s="3"/>
      <c r="K6" s="3"/>
      <c r="L6" s="3"/>
    </row>
    <row r="7" spans="1:12" ht="25.5" customHeight="1" x14ac:dyDescent="0.25">
      <c r="A7" s="31" t="s">
        <v>86</v>
      </c>
      <c r="B7" s="31" t="s">
        <v>83</v>
      </c>
      <c r="C7" s="31" t="s">
        <v>0</v>
      </c>
      <c r="D7" s="31" t="s">
        <v>87</v>
      </c>
      <c r="E7" s="31"/>
      <c r="F7" s="31" t="s">
        <v>85</v>
      </c>
      <c r="G7" s="40" t="s">
        <v>88</v>
      </c>
      <c r="H7" s="3"/>
      <c r="I7" s="3"/>
      <c r="J7" s="3"/>
      <c r="K7" s="3"/>
      <c r="L7" s="3"/>
    </row>
    <row r="8" spans="1:12" ht="42" customHeight="1" x14ac:dyDescent="0.25">
      <c r="A8" s="31"/>
      <c r="B8" s="31"/>
      <c r="C8" s="31"/>
      <c r="D8" s="31" t="s">
        <v>97</v>
      </c>
      <c r="E8" s="31" t="s">
        <v>84</v>
      </c>
      <c r="F8" s="31"/>
      <c r="G8" s="40"/>
      <c r="H8" s="3"/>
      <c r="I8" s="3"/>
      <c r="J8" s="3"/>
      <c r="K8" s="3"/>
      <c r="L8" s="3"/>
    </row>
    <row r="9" spans="1:12" ht="23.25" customHeight="1" x14ac:dyDescent="0.25">
      <c r="A9" s="31"/>
      <c r="B9" s="31"/>
      <c r="C9" s="31"/>
      <c r="D9" s="31"/>
      <c r="E9" s="31"/>
      <c r="F9" s="31"/>
      <c r="G9" s="40"/>
      <c r="H9" s="3"/>
      <c r="I9" s="3"/>
      <c r="J9" s="3"/>
      <c r="K9" s="3"/>
      <c r="L9" s="3"/>
    </row>
    <row r="10" spans="1:12" ht="24" customHeight="1" x14ac:dyDescent="0.25">
      <c r="A10" s="17" t="s">
        <v>2</v>
      </c>
      <c r="B10" s="17"/>
      <c r="C10" s="17"/>
      <c r="D10" s="17"/>
      <c r="E10" s="17"/>
      <c r="F10" s="17"/>
      <c r="G10" s="18"/>
      <c r="H10" s="3"/>
      <c r="I10" s="3"/>
      <c r="J10" s="3"/>
      <c r="K10" s="3"/>
      <c r="L10" s="3"/>
    </row>
    <row r="11" spans="1:12" ht="17.25" customHeight="1" x14ac:dyDescent="0.25">
      <c r="A11" s="39" t="s">
        <v>3</v>
      </c>
      <c r="B11" s="35" t="s">
        <v>96</v>
      </c>
      <c r="C11" s="13" t="s">
        <v>1</v>
      </c>
      <c r="D11" s="14">
        <f t="shared" ref="D11:E11" si="0">SUM(D12)</f>
        <v>242068.50000000003</v>
      </c>
      <c r="E11" s="14">
        <f t="shared" si="0"/>
        <v>109420.19999999998</v>
      </c>
      <c r="F11" s="14">
        <f>IF(E11=0,"",E11*100/D11)</f>
        <v>45.202163850315081</v>
      </c>
      <c r="G11" s="26"/>
      <c r="H11" s="3"/>
      <c r="I11" s="3"/>
      <c r="J11" s="3"/>
      <c r="K11" s="3"/>
      <c r="L11" s="3"/>
    </row>
    <row r="12" spans="1:12" ht="17.25" customHeight="1" x14ac:dyDescent="0.25">
      <c r="A12" s="39"/>
      <c r="B12" s="35"/>
      <c r="C12" s="13" t="s">
        <v>15</v>
      </c>
      <c r="D12" s="14">
        <f>D15+D17+D20+D23+D26+D29+D32+D35+D38+D41+D44+D46+D48+D50+D53+D56+D59+D62</f>
        <v>242068.50000000003</v>
      </c>
      <c r="E12" s="14">
        <f>E15+E17+E20+E23+E26+E29+E32+E35+E38+E41+E44+E46+E48+E50+E53+E56+E59+E62</f>
        <v>109420.19999999998</v>
      </c>
      <c r="F12" s="14">
        <f t="shared" ref="F12:F88" si="1">IF(E12=0,"",E12*100/D12)</f>
        <v>45.202163850315081</v>
      </c>
      <c r="G12" s="26"/>
      <c r="H12" s="3"/>
      <c r="I12" s="3"/>
      <c r="J12" s="3"/>
      <c r="K12" s="3"/>
      <c r="L12" s="3"/>
    </row>
    <row r="13" spans="1:12" ht="51" customHeight="1" x14ac:dyDescent="0.25">
      <c r="A13" s="39"/>
      <c r="B13" s="35"/>
      <c r="C13" s="13" t="s">
        <v>54</v>
      </c>
      <c r="D13" s="14">
        <f>D18+D21+D24+D27+D30+D33+D36+D39+D42+D51+D54+D57+D60+D63</f>
        <v>185203.80000000002</v>
      </c>
      <c r="E13" s="14">
        <f>E18+E21+E24+E27+E30+E33+E36+E39+E42+E51+E54+E57+E60+E63</f>
        <v>81988.399999999994</v>
      </c>
      <c r="F13" s="14">
        <f t="shared" si="1"/>
        <v>44.269286051366109</v>
      </c>
      <c r="G13" s="26"/>
      <c r="H13" s="3"/>
      <c r="I13" s="3"/>
      <c r="J13" s="3"/>
      <c r="K13" s="3"/>
      <c r="L13" s="3"/>
    </row>
    <row r="14" spans="1:12" ht="39.75" customHeight="1" x14ac:dyDescent="0.25">
      <c r="A14" s="28" t="s">
        <v>4</v>
      </c>
      <c r="B14" s="29" t="s">
        <v>24</v>
      </c>
      <c r="C14" s="15" t="s">
        <v>1</v>
      </c>
      <c r="D14" s="16">
        <f t="shared" ref="D14:E34" si="2">SUM(D15)</f>
        <v>2652.8</v>
      </c>
      <c r="E14" s="16">
        <f t="shared" si="2"/>
        <v>0</v>
      </c>
      <c r="F14" s="16">
        <v>0</v>
      </c>
      <c r="G14" s="43" t="s">
        <v>115</v>
      </c>
      <c r="H14" s="3"/>
      <c r="I14" s="3"/>
      <c r="J14" s="3"/>
      <c r="K14" s="3"/>
      <c r="L14" s="3"/>
    </row>
    <row r="15" spans="1:12" ht="31.5" customHeight="1" x14ac:dyDescent="0.25">
      <c r="A15" s="28"/>
      <c r="B15" s="29"/>
      <c r="C15" s="15" t="s">
        <v>12</v>
      </c>
      <c r="D15" s="16">
        <v>2652.8</v>
      </c>
      <c r="E15" s="16">
        <v>0</v>
      </c>
      <c r="F15" s="16">
        <v>0</v>
      </c>
      <c r="G15" s="43"/>
      <c r="H15" s="4"/>
      <c r="I15" s="3"/>
      <c r="J15" s="3"/>
      <c r="K15" s="3"/>
      <c r="L15" s="3"/>
    </row>
    <row r="16" spans="1:12" ht="16.5" x14ac:dyDescent="0.25">
      <c r="A16" s="28" t="s">
        <v>40</v>
      </c>
      <c r="B16" s="29" t="s">
        <v>39</v>
      </c>
      <c r="C16" s="15" t="s">
        <v>1</v>
      </c>
      <c r="D16" s="16">
        <f t="shared" si="2"/>
        <v>1024.5999999999999</v>
      </c>
      <c r="E16" s="16">
        <f t="shared" si="2"/>
        <v>1024.5999999999999</v>
      </c>
      <c r="F16" s="16">
        <f>E16/D16*100</f>
        <v>100</v>
      </c>
      <c r="G16" s="30" t="s">
        <v>124</v>
      </c>
      <c r="H16" s="4"/>
      <c r="I16" s="3"/>
      <c r="J16" s="3"/>
      <c r="K16" s="3"/>
      <c r="L16" s="3"/>
    </row>
    <row r="17" spans="1:12" ht="16.5" x14ac:dyDescent="0.25">
      <c r="A17" s="28"/>
      <c r="B17" s="29"/>
      <c r="C17" s="15" t="s">
        <v>12</v>
      </c>
      <c r="D17" s="16">
        <v>1024.5999999999999</v>
      </c>
      <c r="E17" s="16">
        <v>1024.5999999999999</v>
      </c>
      <c r="F17" s="16">
        <f t="shared" ref="F17:F18" si="3">E17/D17*100</f>
        <v>100</v>
      </c>
      <c r="G17" s="30"/>
      <c r="H17" s="4"/>
      <c r="I17" s="3"/>
      <c r="J17" s="3"/>
      <c r="K17" s="3"/>
      <c r="L17" s="3"/>
    </row>
    <row r="18" spans="1:12" ht="82.5" x14ac:dyDescent="0.25">
      <c r="A18" s="28"/>
      <c r="B18" s="29"/>
      <c r="C18" s="15" t="s">
        <v>53</v>
      </c>
      <c r="D18" s="16">
        <v>1024.5999999999999</v>
      </c>
      <c r="E18" s="16">
        <v>1024.5999999999999</v>
      </c>
      <c r="F18" s="16">
        <f t="shared" si="3"/>
        <v>100</v>
      </c>
      <c r="G18" s="30"/>
      <c r="H18" s="4"/>
      <c r="I18" s="3"/>
      <c r="J18" s="3"/>
      <c r="K18" s="3"/>
      <c r="L18" s="3"/>
    </row>
    <row r="19" spans="1:12" ht="16.5" x14ac:dyDescent="0.25">
      <c r="A19" s="28" t="s">
        <v>41</v>
      </c>
      <c r="B19" s="29" t="s">
        <v>74</v>
      </c>
      <c r="C19" s="15" t="s">
        <v>1</v>
      </c>
      <c r="D19" s="16">
        <f t="shared" si="2"/>
        <v>32351.7</v>
      </c>
      <c r="E19" s="16">
        <f t="shared" si="2"/>
        <v>22351.7</v>
      </c>
      <c r="F19" s="16">
        <f t="shared" si="1"/>
        <v>69.089723260292345</v>
      </c>
      <c r="G19" s="30"/>
      <c r="H19" s="4"/>
      <c r="I19" s="3"/>
      <c r="J19" s="3"/>
      <c r="K19" s="3"/>
      <c r="L19" s="3"/>
    </row>
    <row r="20" spans="1:12" ht="16.5" x14ac:dyDescent="0.25">
      <c r="A20" s="28"/>
      <c r="B20" s="29"/>
      <c r="C20" s="15" t="s">
        <v>12</v>
      </c>
      <c r="D20" s="16">
        <v>32351.7</v>
      </c>
      <c r="E20" s="16">
        <v>22351.7</v>
      </c>
      <c r="F20" s="16">
        <f t="shared" si="1"/>
        <v>69.089723260292345</v>
      </c>
      <c r="G20" s="30"/>
      <c r="H20" s="4"/>
      <c r="I20" s="3"/>
      <c r="J20" s="3"/>
      <c r="K20" s="3"/>
      <c r="L20" s="3"/>
    </row>
    <row r="21" spans="1:12" ht="82.5" x14ac:dyDescent="0.25">
      <c r="A21" s="28"/>
      <c r="B21" s="29"/>
      <c r="C21" s="15" t="s">
        <v>53</v>
      </c>
      <c r="D21" s="16">
        <v>32351.7</v>
      </c>
      <c r="E21" s="16">
        <v>22351.7</v>
      </c>
      <c r="F21" s="16">
        <f t="shared" si="1"/>
        <v>69.089723260292345</v>
      </c>
      <c r="G21" s="30"/>
      <c r="H21" s="4"/>
      <c r="I21" s="3"/>
      <c r="J21" s="3"/>
      <c r="K21" s="3"/>
      <c r="L21" s="3"/>
    </row>
    <row r="22" spans="1:12" ht="39" customHeight="1" x14ac:dyDescent="0.25">
      <c r="A22" s="28" t="s">
        <v>42</v>
      </c>
      <c r="B22" s="29" t="s">
        <v>59</v>
      </c>
      <c r="C22" s="15" t="s">
        <v>1</v>
      </c>
      <c r="D22" s="16">
        <f t="shared" si="2"/>
        <v>23307</v>
      </c>
      <c r="E22" s="16">
        <f t="shared" si="2"/>
        <v>4452</v>
      </c>
      <c r="F22" s="16">
        <f t="shared" si="1"/>
        <v>19.101557472004117</v>
      </c>
      <c r="G22" s="30" t="s">
        <v>116</v>
      </c>
      <c r="H22" s="4"/>
      <c r="I22" s="3"/>
      <c r="J22" s="3"/>
      <c r="K22" s="3"/>
      <c r="L22" s="3"/>
    </row>
    <row r="23" spans="1:12" ht="39" customHeight="1" x14ac:dyDescent="0.25">
      <c r="A23" s="28"/>
      <c r="B23" s="29"/>
      <c r="C23" s="15" t="s">
        <v>12</v>
      </c>
      <c r="D23" s="16">
        <v>23307</v>
      </c>
      <c r="E23" s="16">
        <v>4452</v>
      </c>
      <c r="F23" s="16">
        <f t="shared" si="1"/>
        <v>19.101557472004117</v>
      </c>
      <c r="G23" s="30"/>
      <c r="H23" s="4"/>
      <c r="I23" s="3"/>
      <c r="J23" s="3"/>
      <c r="K23" s="3"/>
      <c r="L23" s="3"/>
    </row>
    <row r="24" spans="1:12" ht="96.75" customHeight="1" x14ac:dyDescent="0.25">
      <c r="A24" s="28"/>
      <c r="B24" s="29"/>
      <c r="C24" s="15" t="s">
        <v>53</v>
      </c>
      <c r="D24" s="16">
        <v>23000</v>
      </c>
      <c r="E24" s="16">
        <v>4452</v>
      </c>
      <c r="F24" s="16">
        <f t="shared" si="1"/>
        <v>19.356521739130436</v>
      </c>
      <c r="G24" s="30"/>
      <c r="H24" s="4"/>
      <c r="I24" s="3"/>
      <c r="J24" s="3"/>
      <c r="K24" s="3"/>
      <c r="L24" s="3"/>
    </row>
    <row r="25" spans="1:12" ht="16.5" x14ac:dyDescent="0.25">
      <c r="A25" s="28" t="s">
        <v>43</v>
      </c>
      <c r="B25" s="29" t="s">
        <v>60</v>
      </c>
      <c r="C25" s="15" t="s">
        <v>1</v>
      </c>
      <c r="D25" s="16">
        <f>SUM(D26)</f>
        <v>12232.5</v>
      </c>
      <c r="E25" s="16">
        <f>SUM(E26)</f>
        <v>12230.8</v>
      </c>
      <c r="F25" s="16">
        <f t="shared" si="1"/>
        <v>99.986102595544651</v>
      </c>
      <c r="G25" s="30" t="s">
        <v>117</v>
      </c>
      <c r="H25" s="4"/>
      <c r="I25" s="3"/>
      <c r="J25" s="3"/>
      <c r="K25" s="3"/>
      <c r="L25" s="3"/>
    </row>
    <row r="26" spans="1:12" ht="16.5" x14ac:dyDescent="0.25">
      <c r="A26" s="28"/>
      <c r="B26" s="29"/>
      <c r="C26" s="15" t="s">
        <v>12</v>
      </c>
      <c r="D26" s="16">
        <v>12232.5</v>
      </c>
      <c r="E26" s="16">
        <v>12230.8</v>
      </c>
      <c r="F26" s="16">
        <f t="shared" si="1"/>
        <v>99.986102595544651</v>
      </c>
      <c r="G26" s="30"/>
      <c r="H26" s="4"/>
      <c r="I26" s="3"/>
      <c r="J26" s="3"/>
      <c r="K26" s="3"/>
      <c r="L26" s="3"/>
    </row>
    <row r="27" spans="1:12" ht="82.5" x14ac:dyDescent="0.25">
      <c r="A27" s="28"/>
      <c r="B27" s="29"/>
      <c r="C27" s="15" t="s">
        <v>53</v>
      </c>
      <c r="D27" s="16">
        <v>12232.5</v>
      </c>
      <c r="E27" s="16">
        <v>12230.8</v>
      </c>
      <c r="F27" s="16">
        <f t="shared" si="1"/>
        <v>99.986102595544651</v>
      </c>
      <c r="G27" s="30"/>
      <c r="H27" s="4"/>
      <c r="I27" s="3"/>
      <c r="J27" s="3"/>
      <c r="K27" s="3"/>
      <c r="L27" s="3"/>
    </row>
    <row r="28" spans="1:12" ht="16.5" x14ac:dyDescent="0.25">
      <c r="A28" s="28" t="s">
        <v>44</v>
      </c>
      <c r="B28" s="29" t="s">
        <v>72</v>
      </c>
      <c r="C28" s="15" t="s">
        <v>1</v>
      </c>
      <c r="D28" s="16">
        <f t="shared" si="2"/>
        <v>5051.7</v>
      </c>
      <c r="E28" s="16">
        <f t="shared" si="2"/>
        <v>5051.7</v>
      </c>
      <c r="F28" s="16">
        <f t="shared" si="1"/>
        <v>100</v>
      </c>
      <c r="G28" s="30" t="s">
        <v>118</v>
      </c>
      <c r="H28" s="4"/>
      <c r="I28" s="3"/>
      <c r="J28" s="3"/>
      <c r="K28" s="3"/>
      <c r="L28" s="3"/>
    </row>
    <row r="29" spans="1:12" ht="16.5" x14ac:dyDescent="0.25">
      <c r="A29" s="28"/>
      <c r="B29" s="29"/>
      <c r="C29" s="15" t="s">
        <v>12</v>
      </c>
      <c r="D29" s="16">
        <v>5051.7</v>
      </c>
      <c r="E29" s="16">
        <v>5051.7</v>
      </c>
      <c r="F29" s="16">
        <f t="shared" si="1"/>
        <v>100</v>
      </c>
      <c r="G29" s="30"/>
      <c r="H29" s="4"/>
      <c r="I29" s="3"/>
      <c r="J29" s="3"/>
      <c r="K29" s="3"/>
      <c r="L29" s="3"/>
    </row>
    <row r="30" spans="1:12" ht="82.5" x14ac:dyDescent="0.25">
      <c r="A30" s="28"/>
      <c r="B30" s="29"/>
      <c r="C30" s="15" t="s">
        <v>53</v>
      </c>
      <c r="D30" s="16">
        <v>5051.7</v>
      </c>
      <c r="E30" s="16">
        <v>5051.7</v>
      </c>
      <c r="F30" s="16">
        <f t="shared" si="1"/>
        <v>100</v>
      </c>
      <c r="G30" s="30"/>
      <c r="H30" s="4"/>
      <c r="I30" s="3"/>
      <c r="J30" s="3"/>
      <c r="K30" s="3"/>
      <c r="L30" s="3"/>
    </row>
    <row r="31" spans="1:12" ht="16.5" x14ac:dyDescent="0.25">
      <c r="A31" s="28" t="s">
        <v>45</v>
      </c>
      <c r="B31" s="29" t="s">
        <v>55</v>
      </c>
      <c r="C31" s="15" t="s">
        <v>1</v>
      </c>
      <c r="D31" s="16">
        <f t="shared" si="2"/>
        <v>41029.300000000003</v>
      </c>
      <c r="E31" s="16">
        <f t="shared" si="2"/>
        <v>0</v>
      </c>
      <c r="F31" s="16" t="str">
        <f t="shared" si="1"/>
        <v/>
      </c>
      <c r="G31" s="30" t="s">
        <v>119</v>
      </c>
      <c r="H31" s="4"/>
      <c r="I31" s="3"/>
      <c r="J31" s="3"/>
      <c r="K31" s="3"/>
      <c r="L31" s="3"/>
    </row>
    <row r="32" spans="1:12" ht="16.5" x14ac:dyDescent="0.25">
      <c r="A32" s="28"/>
      <c r="B32" s="29"/>
      <c r="C32" s="15" t="s">
        <v>12</v>
      </c>
      <c r="D32" s="16">
        <v>41029.300000000003</v>
      </c>
      <c r="E32" s="16">
        <v>0</v>
      </c>
      <c r="F32" s="16" t="str">
        <f t="shared" si="1"/>
        <v/>
      </c>
      <c r="G32" s="30"/>
      <c r="H32" s="4"/>
      <c r="I32" s="3"/>
      <c r="J32" s="3"/>
      <c r="K32" s="3"/>
      <c r="L32" s="3"/>
    </row>
    <row r="33" spans="1:12" ht="82.5" x14ac:dyDescent="0.25">
      <c r="A33" s="28"/>
      <c r="B33" s="29"/>
      <c r="C33" s="15" t="s">
        <v>53</v>
      </c>
      <c r="D33" s="16">
        <v>41029.300000000003</v>
      </c>
      <c r="E33" s="16">
        <v>0</v>
      </c>
      <c r="F33" s="16" t="str">
        <f t="shared" si="1"/>
        <v/>
      </c>
      <c r="G33" s="30"/>
      <c r="H33" s="4"/>
      <c r="I33" s="3"/>
      <c r="J33" s="3"/>
      <c r="K33" s="3"/>
      <c r="L33" s="3"/>
    </row>
    <row r="34" spans="1:12" ht="16.5" x14ac:dyDescent="0.25">
      <c r="A34" s="28" t="s">
        <v>46</v>
      </c>
      <c r="B34" s="29" t="s">
        <v>49</v>
      </c>
      <c r="C34" s="15" t="s">
        <v>1</v>
      </c>
      <c r="D34" s="16">
        <f t="shared" si="2"/>
        <v>5.4</v>
      </c>
      <c r="E34" s="16">
        <f t="shared" si="2"/>
        <v>0</v>
      </c>
      <c r="F34" s="16" t="str">
        <f t="shared" si="1"/>
        <v/>
      </c>
      <c r="G34" s="30" t="s">
        <v>149</v>
      </c>
      <c r="H34" s="4"/>
      <c r="I34" s="3"/>
      <c r="J34" s="3"/>
      <c r="K34" s="3"/>
      <c r="L34" s="3"/>
    </row>
    <row r="35" spans="1:12" ht="16.5" x14ac:dyDescent="0.25">
      <c r="A35" s="28"/>
      <c r="B35" s="29"/>
      <c r="C35" s="15" t="s">
        <v>12</v>
      </c>
      <c r="D35" s="16">
        <v>5.4</v>
      </c>
      <c r="E35" s="16">
        <v>0</v>
      </c>
      <c r="F35" s="16" t="str">
        <f t="shared" si="1"/>
        <v/>
      </c>
      <c r="G35" s="30"/>
      <c r="H35" s="4"/>
      <c r="I35" s="3"/>
      <c r="J35" s="3"/>
      <c r="K35" s="3"/>
      <c r="L35" s="3"/>
    </row>
    <row r="36" spans="1:12" ht="82.5" x14ac:dyDescent="0.25">
      <c r="A36" s="28"/>
      <c r="B36" s="29"/>
      <c r="C36" s="15" t="s">
        <v>150</v>
      </c>
      <c r="D36" s="16">
        <v>5.4</v>
      </c>
      <c r="E36" s="16">
        <v>0</v>
      </c>
      <c r="F36" s="16" t="str">
        <f t="shared" si="1"/>
        <v/>
      </c>
      <c r="G36" s="30"/>
      <c r="H36" s="4"/>
      <c r="I36" s="3"/>
      <c r="J36" s="3"/>
      <c r="K36" s="3"/>
      <c r="L36" s="3"/>
    </row>
    <row r="37" spans="1:12" ht="41.25" customHeight="1" x14ac:dyDescent="0.25">
      <c r="A37" s="28" t="s">
        <v>47</v>
      </c>
      <c r="B37" s="29" t="s">
        <v>76</v>
      </c>
      <c r="C37" s="15" t="s">
        <v>1</v>
      </c>
      <c r="D37" s="16">
        <f t="shared" ref="D37:E37" si="4">SUM(D38)</f>
        <v>25284.7</v>
      </c>
      <c r="E37" s="16">
        <f t="shared" si="4"/>
        <v>24869</v>
      </c>
      <c r="F37" s="16">
        <f>IF(E37=0,"",E37*100/D37)</f>
        <v>98.355922751703602</v>
      </c>
      <c r="G37" s="30" t="s">
        <v>120</v>
      </c>
      <c r="H37" s="4"/>
      <c r="I37" s="3"/>
      <c r="J37" s="3"/>
      <c r="K37" s="3"/>
      <c r="L37" s="3"/>
    </row>
    <row r="38" spans="1:12" ht="41.25" customHeight="1" x14ac:dyDescent="0.25">
      <c r="A38" s="28"/>
      <c r="B38" s="29"/>
      <c r="C38" s="15" t="s">
        <v>12</v>
      </c>
      <c r="D38" s="16">
        <v>25284.7</v>
      </c>
      <c r="E38" s="16">
        <v>24869</v>
      </c>
      <c r="F38" s="16">
        <f t="shared" si="1"/>
        <v>98.355922751703602</v>
      </c>
      <c r="G38" s="30"/>
      <c r="H38" s="4"/>
      <c r="I38" s="3"/>
      <c r="J38" s="3"/>
      <c r="K38" s="3"/>
      <c r="L38" s="3"/>
    </row>
    <row r="39" spans="1:12" ht="98.25" customHeight="1" x14ac:dyDescent="0.25">
      <c r="A39" s="28"/>
      <c r="B39" s="29"/>
      <c r="C39" s="15" t="s">
        <v>150</v>
      </c>
      <c r="D39" s="16">
        <f>23100</f>
        <v>23100</v>
      </c>
      <c r="E39" s="16">
        <v>22684.3</v>
      </c>
      <c r="F39" s="16">
        <f t="shared" si="1"/>
        <v>98.200432900432901</v>
      </c>
      <c r="G39" s="30"/>
      <c r="H39" s="4"/>
      <c r="I39" s="3"/>
      <c r="J39" s="3"/>
      <c r="K39" s="3"/>
      <c r="L39" s="3"/>
    </row>
    <row r="40" spans="1:12" ht="16.5" x14ac:dyDescent="0.25">
      <c r="A40" s="28" t="s">
        <v>48</v>
      </c>
      <c r="B40" s="29" t="s">
        <v>73</v>
      </c>
      <c r="C40" s="15" t="s">
        <v>1</v>
      </c>
      <c r="D40" s="16">
        <f t="shared" ref="D40:E40" si="5">SUM(D41)</f>
        <v>27200</v>
      </c>
      <c r="E40" s="16">
        <f t="shared" si="5"/>
        <v>0</v>
      </c>
      <c r="F40" s="16" t="str">
        <f>IF(E40=0,"",E40*100/D40)</f>
        <v/>
      </c>
      <c r="G40" s="30" t="s">
        <v>121</v>
      </c>
      <c r="H40" s="4"/>
      <c r="I40" s="3"/>
      <c r="J40" s="3"/>
      <c r="K40" s="3"/>
      <c r="L40" s="3"/>
    </row>
    <row r="41" spans="1:12" ht="16.5" x14ac:dyDescent="0.25">
      <c r="A41" s="28"/>
      <c r="B41" s="29"/>
      <c r="C41" s="15" t="s">
        <v>12</v>
      </c>
      <c r="D41" s="16">
        <v>27200</v>
      </c>
      <c r="E41" s="16">
        <v>0</v>
      </c>
      <c r="F41" s="16" t="str">
        <f t="shared" si="1"/>
        <v/>
      </c>
      <c r="G41" s="30"/>
      <c r="H41" s="4"/>
      <c r="I41" s="3"/>
      <c r="J41" s="3"/>
      <c r="K41" s="3"/>
      <c r="L41" s="3"/>
    </row>
    <row r="42" spans="1:12" ht="82.5" x14ac:dyDescent="0.25">
      <c r="A42" s="28"/>
      <c r="B42" s="29"/>
      <c r="C42" s="15" t="s">
        <v>150</v>
      </c>
      <c r="D42" s="16">
        <v>27200</v>
      </c>
      <c r="E42" s="16">
        <v>0</v>
      </c>
      <c r="F42" s="16" t="str">
        <f t="shared" si="1"/>
        <v/>
      </c>
      <c r="G42" s="30"/>
      <c r="H42" s="4"/>
      <c r="I42" s="3"/>
      <c r="J42" s="3"/>
      <c r="K42" s="3"/>
      <c r="L42" s="3"/>
    </row>
    <row r="43" spans="1:12" ht="57" customHeight="1" x14ac:dyDescent="0.25">
      <c r="A43" s="28" t="s">
        <v>75</v>
      </c>
      <c r="B43" s="29" t="s">
        <v>79</v>
      </c>
      <c r="C43" s="15" t="s">
        <v>1</v>
      </c>
      <c r="D43" s="16">
        <f t="shared" ref="D43:E47" si="6">SUM(D44)</f>
        <v>49282.7</v>
      </c>
      <c r="E43" s="16">
        <f t="shared" si="6"/>
        <v>22809.7</v>
      </c>
      <c r="F43" s="16">
        <f t="shared" si="1"/>
        <v>46.283381389412511</v>
      </c>
      <c r="G43" s="30" t="s">
        <v>122</v>
      </c>
      <c r="H43" s="3"/>
      <c r="I43" s="3"/>
      <c r="J43" s="3"/>
      <c r="K43" s="3"/>
      <c r="L43" s="3"/>
    </row>
    <row r="44" spans="1:12" ht="57" customHeight="1" x14ac:dyDescent="0.25">
      <c r="A44" s="28"/>
      <c r="B44" s="29"/>
      <c r="C44" s="15" t="s">
        <v>12</v>
      </c>
      <c r="D44" s="16">
        <v>49282.7</v>
      </c>
      <c r="E44" s="16">
        <v>22809.7</v>
      </c>
      <c r="F44" s="16">
        <f t="shared" si="1"/>
        <v>46.283381389412511</v>
      </c>
      <c r="G44" s="30"/>
      <c r="H44" s="4"/>
      <c r="I44" s="3"/>
      <c r="J44" s="3"/>
      <c r="K44" s="3"/>
      <c r="L44" s="3"/>
    </row>
    <row r="45" spans="1:12" ht="24.75" customHeight="1" x14ac:dyDescent="0.25">
      <c r="A45" s="28" t="s">
        <v>77</v>
      </c>
      <c r="B45" s="29" t="s">
        <v>80</v>
      </c>
      <c r="C45" s="15" t="s">
        <v>1</v>
      </c>
      <c r="D45" s="16">
        <f t="shared" si="6"/>
        <v>23</v>
      </c>
      <c r="E45" s="16">
        <f t="shared" si="6"/>
        <v>23</v>
      </c>
      <c r="F45" s="16">
        <f t="shared" si="1"/>
        <v>100</v>
      </c>
      <c r="G45" s="30" t="s">
        <v>123</v>
      </c>
      <c r="H45" s="3"/>
      <c r="I45" s="3"/>
      <c r="J45" s="3"/>
      <c r="K45" s="3"/>
      <c r="L45" s="3"/>
    </row>
    <row r="46" spans="1:12" ht="24.75" customHeight="1" x14ac:dyDescent="0.25">
      <c r="A46" s="28"/>
      <c r="B46" s="29"/>
      <c r="C46" s="15" t="s">
        <v>12</v>
      </c>
      <c r="D46" s="16">
        <v>23</v>
      </c>
      <c r="E46" s="16">
        <v>23</v>
      </c>
      <c r="F46" s="16">
        <f t="shared" si="1"/>
        <v>100</v>
      </c>
      <c r="G46" s="30"/>
      <c r="H46" s="4"/>
      <c r="I46" s="3"/>
      <c r="J46" s="3"/>
      <c r="K46" s="3"/>
      <c r="L46" s="3"/>
    </row>
    <row r="47" spans="1:12" ht="16.5" x14ac:dyDescent="0.25">
      <c r="A47" s="28" t="s">
        <v>99</v>
      </c>
      <c r="B47" s="29" t="s">
        <v>98</v>
      </c>
      <c r="C47" s="15" t="s">
        <v>1</v>
      </c>
      <c r="D47" s="16">
        <f t="shared" si="6"/>
        <v>2414.5</v>
      </c>
      <c r="E47" s="16">
        <f t="shared" si="6"/>
        <v>2414.4</v>
      </c>
      <c r="F47" s="16">
        <f t="shared" ref="F47:F51" si="7">IF(E47=0,"",E47*100/D47)</f>
        <v>99.99585835576724</v>
      </c>
      <c r="G47" s="30" t="s">
        <v>123</v>
      </c>
      <c r="H47" s="3"/>
      <c r="I47" s="3"/>
      <c r="J47" s="3"/>
      <c r="K47" s="3"/>
      <c r="L47" s="3"/>
    </row>
    <row r="48" spans="1:12" ht="16.5" x14ac:dyDescent="0.25">
      <c r="A48" s="28"/>
      <c r="B48" s="29"/>
      <c r="C48" s="15" t="s">
        <v>12</v>
      </c>
      <c r="D48" s="16">
        <v>2414.5</v>
      </c>
      <c r="E48" s="16">
        <v>2414.4</v>
      </c>
      <c r="F48" s="16">
        <f t="shared" si="7"/>
        <v>99.99585835576724</v>
      </c>
      <c r="G48" s="30"/>
      <c r="H48" s="4"/>
      <c r="I48" s="3"/>
      <c r="J48" s="3"/>
      <c r="K48" s="3"/>
      <c r="L48" s="3"/>
    </row>
    <row r="49" spans="1:12" ht="16.5" customHeight="1" x14ac:dyDescent="0.25">
      <c r="A49" s="28" t="s">
        <v>100</v>
      </c>
      <c r="B49" s="29" t="s">
        <v>102</v>
      </c>
      <c r="C49" s="15" t="s">
        <v>1</v>
      </c>
      <c r="D49" s="16">
        <f t="shared" ref="D49:E49" si="8">SUM(D50)</f>
        <v>5000</v>
      </c>
      <c r="E49" s="16">
        <f t="shared" si="8"/>
        <v>5000</v>
      </c>
      <c r="F49" s="16">
        <f t="shared" si="7"/>
        <v>100</v>
      </c>
      <c r="G49" s="30" t="s">
        <v>125</v>
      </c>
      <c r="H49" s="4"/>
      <c r="I49" s="3"/>
      <c r="J49" s="3"/>
      <c r="K49" s="3"/>
      <c r="L49" s="3"/>
    </row>
    <row r="50" spans="1:12" ht="16.5" customHeight="1" x14ac:dyDescent="0.25">
      <c r="A50" s="28"/>
      <c r="B50" s="29"/>
      <c r="C50" s="15" t="s">
        <v>12</v>
      </c>
      <c r="D50" s="16">
        <v>5000</v>
      </c>
      <c r="E50" s="16">
        <v>5000</v>
      </c>
      <c r="F50" s="16">
        <f t="shared" si="7"/>
        <v>100</v>
      </c>
      <c r="G50" s="30"/>
      <c r="H50" s="4"/>
      <c r="I50" s="3"/>
      <c r="J50" s="3"/>
      <c r="K50" s="3"/>
      <c r="L50" s="3"/>
    </row>
    <row r="51" spans="1:12" ht="89.25" customHeight="1" x14ac:dyDescent="0.25">
      <c r="A51" s="28"/>
      <c r="B51" s="29"/>
      <c r="C51" s="15" t="s">
        <v>150</v>
      </c>
      <c r="D51" s="16">
        <v>5000</v>
      </c>
      <c r="E51" s="16">
        <v>5000</v>
      </c>
      <c r="F51" s="16">
        <f t="shared" si="7"/>
        <v>100</v>
      </c>
      <c r="G51" s="30"/>
      <c r="H51" s="4"/>
      <c r="I51" s="3"/>
      <c r="J51" s="3"/>
      <c r="K51" s="3"/>
      <c r="L51" s="3"/>
    </row>
    <row r="52" spans="1:12" ht="16.5" customHeight="1" x14ac:dyDescent="0.25">
      <c r="A52" s="28" t="s">
        <v>104</v>
      </c>
      <c r="B52" s="29" t="s">
        <v>103</v>
      </c>
      <c r="C52" s="15" t="s">
        <v>1</v>
      </c>
      <c r="D52" s="16">
        <f t="shared" ref="D52:E52" si="9">SUM(D53)</f>
        <v>5000</v>
      </c>
      <c r="E52" s="16">
        <f t="shared" si="9"/>
        <v>4985.1000000000004</v>
      </c>
      <c r="F52" s="16">
        <f t="shared" ref="F52:F54" si="10">IF(E52=0,"",E52*100/D52)</f>
        <v>99.702000000000012</v>
      </c>
      <c r="G52" s="30" t="s">
        <v>126</v>
      </c>
      <c r="H52" s="4"/>
      <c r="I52" s="3"/>
      <c r="J52" s="3"/>
      <c r="K52" s="3"/>
      <c r="L52" s="3"/>
    </row>
    <row r="53" spans="1:12" ht="16.5" customHeight="1" x14ac:dyDescent="0.25">
      <c r="A53" s="28"/>
      <c r="B53" s="29"/>
      <c r="C53" s="15" t="s">
        <v>12</v>
      </c>
      <c r="D53" s="16">
        <v>5000</v>
      </c>
      <c r="E53" s="16">
        <v>4985.1000000000004</v>
      </c>
      <c r="F53" s="16">
        <f t="shared" si="10"/>
        <v>99.702000000000012</v>
      </c>
      <c r="G53" s="30"/>
      <c r="H53" s="4"/>
      <c r="I53" s="3"/>
      <c r="J53" s="3"/>
      <c r="K53" s="3"/>
      <c r="L53" s="3"/>
    </row>
    <row r="54" spans="1:12" ht="85.5" customHeight="1" x14ac:dyDescent="0.25">
      <c r="A54" s="28"/>
      <c r="B54" s="29"/>
      <c r="C54" s="15" t="s">
        <v>150</v>
      </c>
      <c r="D54" s="16">
        <v>5000</v>
      </c>
      <c r="E54" s="16">
        <v>4985.1000000000004</v>
      </c>
      <c r="F54" s="16">
        <f t="shared" si="10"/>
        <v>99.702000000000012</v>
      </c>
      <c r="G54" s="30"/>
      <c r="H54" s="4"/>
      <c r="I54" s="3"/>
      <c r="J54" s="3"/>
      <c r="K54" s="3"/>
      <c r="L54" s="3"/>
    </row>
    <row r="55" spans="1:12" ht="16.5" customHeight="1" x14ac:dyDescent="0.25">
      <c r="A55" s="28" t="s">
        <v>105</v>
      </c>
      <c r="B55" s="29" t="s">
        <v>108</v>
      </c>
      <c r="C55" s="15" t="s">
        <v>1</v>
      </c>
      <c r="D55" s="16">
        <f t="shared" ref="D55:E61" si="11">SUM(D56)</f>
        <v>3608.4</v>
      </c>
      <c r="E55" s="16">
        <f t="shared" si="11"/>
        <v>3608.4</v>
      </c>
      <c r="F55" s="16">
        <f t="shared" ref="F55:F63" si="12">IF(E55=0,"",E55*100/D55)</f>
        <v>100</v>
      </c>
      <c r="G55" s="30" t="s">
        <v>127</v>
      </c>
      <c r="H55" s="4"/>
      <c r="I55" s="3"/>
      <c r="J55" s="3"/>
      <c r="K55" s="3"/>
      <c r="L55" s="3"/>
    </row>
    <row r="56" spans="1:12" ht="16.5" x14ac:dyDescent="0.25">
      <c r="A56" s="28"/>
      <c r="B56" s="29"/>
      <c r="C56" s="15" t="s">
        <v>12</v>
      </c>
      <c r="D56" s="16">
        <v>3608.4</v>
      </c>
      <c r="E56" s="16">
        <v>3608.4</v>
      </c>
      <c r="F56" s="16">
        <f t="shared" si="12"/>
        <v>100</v>
      </c>
      <c r="G56" s="30"/>
      <c r="H56" s="4"/>
      <c r="I56" s="3"/>
      <c r="J56" s="3"/>
      <c r="K56" s="3"/>
      <c r="L56" s="3"/>
    </row>
    <row r="57" spans="1:12" ht="82.5" x14ac:dyDescent="0.25">
      <c r="A57" s="28"/>
      <c r="B57" s="29"/>
      <c r="C57" s="15" t="s">
        <v>101</v>
      </c>
      <c r="D57" s="16">
        <v>3608.4</v>
      </c>
      <c r="E57" s="16">
        <v>3608.4</v>
      </c>
      <c r="F57" s="16">
        <f t="shared" si="12"/>
        <v>100</v>
      </c>
      <c r="G57" s="30"/>
      <c r="H57" s="4"/>
      <c r="I57" s="3"/>
      <c r="J57" s="3"/>
      <c r="K57" s="3"/>
      <c r="L57" s="3"/>
    </row>
    <row r="58" spans="1:12" ht="16.5" customHeight="1" x14ac:dyDescent="0.25">
      <c r="A58" s="28" t="s">
        <v>106</v>
      </c>
      <c r="B58" s="29" t="s">
        <v>109</v>
      </c>
      <c r="C58" s="15" t="s">
        <v>1</v>
      </c>
      <c r="D58" s="16">
        <f t="shared" si="11"/>
        <v>1391.6</v>
      </c>
      <c r="E58" s="16">
        <f t="shared" si="11"/>
        <v>599.79999999999995</v>
      </c>
      <c r="F58" s="16">
        <f t="shared" si="12"/>
        <v>43.101465938488069</v>
      </c>
      <c r="G58" s="36" t="s">
        <v>128</v>
      </c>
      <c r="H58" s="4"/>
      <c r="I58" s="3"/>
      <c r="J58" s="3"/>
      <c r="K58" s="3"/>
      <c r="L58" s="3"/>
    </row>
    <row r="59" spans="1:12" ht="16.5" x14ac:dyDescent="0.25">
      <c r="A59" s="28"/>
      <c r="B59" s="29"/>
      <c r="C59" s="15" t="s">
        <v>12</v>
      </c>
      <c r="D59" s="16">
        <v>1391.6</v>
      </c>
      <c r="E59" s="16">
        <v>599.79999999999995</v>
      </c>
      <c r="F59" s="16">
        <f t="shared" si="12"/>
        <v>43.101465938488069</v>
      </c>
      <c r="G59" s="37"/>
      <c r="H59" s="4"/>
      <c r="I59" s="3"/>
      <c r="J59" s="3"/>
      <c r="K59" s="3"/>
      <c r="L59" s="3"/>
    </row>
    <row r="60" spans="1:12" ht="82.5" x14ac:dyDescent="0.25">
      <c r="A60" s="28"/>
      <c r="B60" s="29"/>
      <c r="C60" s="15" t="s">
        <v>101</v>
      </c>
      <c r="D60" s="16">
        <v>1391.6</v>
      </c>
      <c r="E60" s="16">
        <v>599.79999999999995</v>
      </c>
      <c r="F60" s="16">
        <f t="shared" si="12"/>
        <v>43.101465938488069</v>
      </c>
      <c r="G60" s="38"/>
      <c r="H60" s="4"/>
      <c r="I60" s="3"/>
      <c r="J60" s="3"/>
      <c r="K60" s="3"/>
      <c r="L60" s="3"/>
    </row>
    <row r="61" spans="1:12" ht="16.5" x14ac:dyDescent="0.25">
      <c r="A61" s="28" t="s">
        <v>107</v>
      </c>
      <c r="B61" s="29" t="s">
        <v>110</v>
      </c>
      <c r="C61" s="15" t="s">
        <v>1</v>
      </c>
      <c r="D61" s="16">
        <f t="shared" si="11"/>
        <v>5208.6000000000004</v>
      </c>
      <c r="E61" s="16">
        <f t="shared" si="11"/>
        <v>0</v>
      </c>
      <c r="F61" s="16" t="str">
        <f t="shared" si="12"/>
        <v/>
      </c>
      <c r="G61" s="30" t="s">
        <v>129</v>
      </c>
      <c r="H61" s="4"/>
      <c r="I61" s="3"/>
      <c r="J61" s="3"/>
      <c r="K61" s="3"/>
      <c r="L61" s="3"/>
    </row>
    <row r="62" spans="1:12" ht="16.5" x14ac:dyDescent="0.25">
      <c r="A62" s="28"/>
      <c r="B62" s="29"/>
      <c r="C62" s="15" t="s">
        <v>12</v>
      </c>
      <c r="D62" s="16">
        <v>5208.6000000000004</v>
      </c>
      <c r="E62" s="16">
        <v>0</v>
      </c>
      <c r="F62" s="16" t="str">
        <f t="shared" si="12"/>
        <v/>
      </c>
      <c r="G62" s="30"/>
      <c r="H62" s="4"/>
      <c r="I62" s="3"/>
      <c r="J62" s="3"/>
      <c r="K62" s="3"/>
      <c r="L62" s="3"/>
    </row>
    <row r="63" spans="1:12" ht="82.5" x14ac:dyDescent="0.25">
      <c r="A63" s="28"/>
      <c r="B63" s="29"/>
      <c r="C63" s="15" t="s">
        <v>53</v>
      </c>
      <c r="D63" s="16">
        <v>5208.6000000000004</v>
      </c>
      <c r="E63" s="16">
        <v>0</v>
      </c>
      <c r="F63" s="16" t="str">
        <f t="shared" si="12"/>
        <v/>
      </c>
      <c r="G63" s="30"/>
      <c r="H63" s="4"/>
      <c r="I63" s="3"/>
      <c r="J63" s="3"/>
      <c r="K63" s="3"/>
      <c r="L63" s="3"/>
    </row>
    <row r="64" spans="1:12" ht="16.5" x14ac:dyDescent="0.25">
      <c r="A64" s="17" t="s">
        <v>78</v>
      </c>
      <c r="B64" s="17"/>
      <c r="C64" s="17"/>
      <c r="D64" s="17"/>
      <c r="E64" s="17"/>
      <c r="F64" s="17"/>
      <c r="G64" s="17"/>
      <c r="H64" s="3"/>
      <c r="I64" s="3"/>
      <c r="J64" s="3"/>
      <c r="K64" s="3"/>
      <c r="L64" s="3"/>
    </row>
    <row r="65" spans="1:12" ht="38.25" customHeight="1" x14ac:dyDescent="0.25">
      <c r="A65" s="39" t="s">
        <v>5</v>
      </c>
      <c r="B65" s="35" t="s">
        <v>95</v>
      </c>
      <c r="C65" s="13" t="s">
        <v>1</v>
      </c>
      <c r="D65" s="14">
        <f t="shared" ref="D65:E65" si="13">SUM(D66)</f>
        <v>17626.099999999999</v>
      </c>
      <c r="E65" s="14">
        <f t="shared" si="13"/>
        <v>16018.3</v>
      </c>
      <c r="F65" s="14">
        <f t="shared" si="1"/>
        <v>90.878299794055408</v>
      </c>
      <c r="G65" s="24"/>
      <c r="H65" s="3"/>
      <c r="I65" s="3"/>
      <c r="J65" s="3"/>
      <c r="K65" s="3"/>
      <c r="L65" s="3"/>
    </row>
    <row r="66" spans="1:12" ht="46.5" customHeight="1" x14ac:dyDescent="0.25">
      <c r="A66" s="39"/>
      <c r="B66" s="35"/>
      <c r="C66" s="13" t="s">
        <v>12</v>
      </c>
      <c r="D66" s="14">
        <f>SUM(D68+D70+D72)</f>
        <v>17626.099999999999</v>
      </c>
      <c r="E66" s="14">
        <f>SUM(E68+E70+E72)</f>
        <v>16018.3</v>
      </c>
      <c r="F66" s="14">
        <f t="shared" si="1"/>
        <v>90.878299794055408</v>
      </c>
      <c r="G66" s="24"/>
      <c r="H66" s="3"/>
      <c r="I66" s="3"/>
      <c r="J66" s="3"/>
      <c r="K66" s="3"/>
      <c r="L66" s="3"/>
    </row>
    <row r="67" spans="1:12" ht="41.25" customHeight="1" x14ac:dyDescent="0.25">
      <c r="A67" s="31" t="s">
        <v>6</v>
      </c>
      <c r="B67" s="29" t="s">
        <v>56</v>
      </c>
      <c r="C67" s="15" t="s">
        <v>1</v>
      </c>
      <c r="D67" s="16">
        <f t="shared" ref="D67:E67" si="14">SUM(D68)</f>
        <v>5454.5</v>
      </c>
      <c r="E67" s="16">
        <f t="shared" si="14"/>
        <v>5454.5</v>
      </c>
      <c r="F67" s="16">
        <f t="shared" si="1"/>
        <v>100</v>
      </c>
      <c r="G67" s="30" t="s">
        <v>91</v>
      </c>
      <c r="H67" s="3"/>
      <c r="I67" s="3"/>
      <c r="J67" s="3"/>
      <c r="K67" s="3"/>
      <c r="L67" s="3"/>
    </row>
    <row r="68" spans="1:12" ht="47.25" customHeight="1" x14ac:dyDescent="0.25">
      <c r="A68" s="31"/>
      <c r="B68" s="29"/>
      <c r="C68" s="15" t="s">
        <v>12</v>
      </c>
      <c r="D68" s="16">
        <v>5454.5</v>
      </c>
      <c r="E68" s="16">
        <v>5454.5</v>
      </c>
      <c r="F68" s="16">
        <f t="shared" si="1"/>
        <v>100</v>
      </c>
      <c r="G68" s="30"/>
      <c r="H68" s="3"/>
      <c r="I68" s="3"/>
      <c r="J68" s="3"/>
      <c r="K68" s="3"/>
      <c r="L68" s="3"/>
    </row>
    <row r="69" spans="1:12" ht="83.25" customHeight="1" x14ac:dyDescent="0.25">
      <c r="A69" s="31" t="s">
        <v>89</v>
      </c>
      <c r="B69" s="29" t="s">
        <v>57</v>
      </c>
      <c r="C69" s="15" t="s">
        <v>1</v>
      </c>
      <c r="D69" s="16">
        <f>D70</f>
        <v>7967.2</v>
      </c>
      <c r="E69" s="16">
        <f>E70</f>
        <v>6630.5</v>
      </c>
      <c r="F69" s="16">
        <f t="shared" si="1"/>
        <v>83.222462094587812</v>
      </c>
      <c r="G69" s="30" t="s">
        <v>130</v>
      </c>
      <c r="H69" s="3"/>
      <c r="I69" s="3"/>
      <c r="J69" s="3"/>
      <c r="K69" s="3"/>
      <c r="L69" s="3"/>
    </row>
    <row r="70" spans="1:12" ht="83.25" customHeight="1" x14ac:dyDescent="0.25">
      <c r="A70" s="31"/>
      <c r="B70" s="29"/>
      <c r="C70" s="15" t="s">
        <v>12</v>
      </c>
      <c r="D70" s="16">
        <v>7967.2</v>
      </c>
      <c r="E70" s="16">
        <v>6630.5</v>
      </c>
      <c r="F70" s="16">
        <f t="shared" si="1"/>
        <v>83.222462094587812</v>
      </c>
      <c r="G70" s="30"/>
      <c r="H70" s="3"/>
      <c r="I70" s="3"/>
      <c r="J70" s="3"/>
      <c r="K70" s="3"/>
      <c r="L70" s="3"/>
    </row>
    <row r="71" spans="1:12" ht="68.25" customHeight="1" x14ac:dyDescent="0.25">
      <c r="A71" s="31" t="s">
        <v>90</v>
      </c>
      <c r="B71" s="29" t="s">
        <v>58</v>
      </c>
      <c r="C71" s="15" t="s">
        <v>1</v>
      </c>
      <c r="D71" s="16">
        <f>D72</f>
        <v>4204.3999999999996</v>
      </c>
      <c r="E71" s="16">
        <f>E72</f>
        <v>3933.3</v>
      </c>
      <c r="F71" s="16">
        <f t="shared" si="1"/>
        <v>93.551993150033312</v>
      </c>
      <c r="G71" s="30" t="s">
        <v>131</v>
      </c>
      <c r="H71" s="3"/>
      <c r="I71" s="3"/>
      <c r="J71" s="3"/>
      <c r="K71" s="3"/>
      <c r="L71" s="3"/>
    </row>
    <row r="72" spans="1:12" ht="68.25" customHeight="1" x14ac:dyDescent="0.25">
      <c r="A72" s="31"/>
      <c r="B72" s="29"/>
      <c r="C72" s="15" t="s">
        <v>12</v>
      </c>
      <c r="D72" s="16">
        <v>4204.3999999999996</v>
      </c>
      <c r="E72" s="16">
        <v>3933.3</v>
      </c>
      <c r="F72" s="16">
        <f t="shared" si="1"/>
        <v>93.551993150033312</v>
      </c>
      <c r="G72" s="30"/>
      <c r="H72" s="3"/>
      <c r="I72" s="3"/>
      <c r="J72" s="3"/>
      <c r="K72" s="3"/>
      <c r="L72" s="3"/>
    </row>
    <row r="73" spans="1:12" ht="16.5" x14ac:dyDescent="0.25">
      <c r="A73" s="17" t="s">
        <v>7</v>
      </c>
      <c r="B73" s="17"/>
      <c r="C73" s="17"/>
      <c r="D73" s="17"/>
      <c r="E73" s="17"/>
      <c r="F73" s="17"/>
      <c r="G73" s="17"/>
      <c r="H73" s="3"/>
      <c r="I73" s="3"/>
      <c r="J73" s="3"/>
      <c r="K73" s="3"/>
      <c r="L73" s="3"/>
    </row>
    <row r="74" spans="1:12" ht="28.5" customHeight="1" x14ac:dyDescent="0.25">
      <c r="A74" s="39" t="s">
        <v>8</v>
      </c>
      <c r="B74" s="35" t="s">
        <v>94</v>
      </c>
      <c r="C74" s="13" t="s">
        <v>1</v>
      </c>
      <c r="D74" s="14">
        <f t="shared" ref="D74:E74" si="15">SUM(D75)</f>
        <v>10118.500000000002</v>
      </c>
      <c r="E74" s="14">
        <f t="shared" si="15"/>
        <v>9514.9000000000015</v>
      </c>
      <c r="F74" s="14">
        <f t="shared" si="1"/>
        <v>94.034688936107131</v>
      </c>
      <c r="G74" s="24"/>
      <c r="H74" s="3"/>
      <c r="I74" s="3"/>
      <c r="J74" s="3"/>
      <c r="K74" s="3"/>
      <c r="L74" s="3"/>
    </row>
    <row r="75" spans="1:12" ht="28.5" customHeight="1" x14ac:dyDescent="0.25">
      <c r="A75" s="39"/>
      <c r="B75" s="35"/>
      <c r="C75" s="13" t="s">
        <v>12</v>
      </c>
      <c r="D75" s="14">
        <f>SUM(D77+D101)</f>
        <v>10118.500000000002</v>
      </c>
      <c r="E75" s="14">
        <f>SUM(E77+E101)</f>
        <v>9514.9000000000015</v>
      </c>
      <c r="F75" s="14">
        <f t="shared" si="1"/>
        <v>94.034688936107131</v>
      </c>
      <c r="G75" s="24"/>
      <c r="H75" s="3"/>
      <c r="I75" s="3"/>
      <c r="J75" s="3"/>
      <c r="K75" s="3"/>
      <c r="L75" s="3"/>
    </row>
    <row r="76" spans="1:12" ht="19.5" customHeight="1" x14ac:dyDescent="0.25">
      <c r="A76" s="31" t="s">
        <v>13</v>
      </c>
      <c r="B76" s="29" t="s">
        <v>11</v>
      </c>
      <c r="C76" s="15" t="s">
        <v>1</v>
      </c>
      <c r="D76" s="16">
        <f t="shared" ref="D76:E76" si="16">SUM(D77)</f>
        <v>3443.8000000000006</v>
      </c>
      <c r="E76" s="16">
        <f t="shared" si="16"/>
        <v>3443.8000000000006</v>
      </c>
      <c r="F76" s="16">
        <f t="shared" si="1"/>
        <v>100</v>
      </c>
      <c r="G76" s="30"/>
      <c r="H76" s="3"/>
      <c r="I76" s="3"/>
      <c r="J76" s="3"/>
      <c r="K76" s="3"/>
      <c r="L76" s="3"/>
    </row>
    <row r="77" spans="1:12" ht="21.75" customHeight="1" x14ac:dyDescent="0.25">
      <c r="A77" s="31"/>
      <c r="B77" s="29"/>
      <c r="C77" s="15" t="s">
        <v>12</v>
      </c>
      <c r="D77" s="16">
        <f>SUM(D79+D81+D83+D85+D87+D89+D91+D93+D95+D97+D99)</f>
        <v>3443.8000000000006</v>
      </c>
      <c r="E77" s="16">
        <f>SUM(E79+E81+E83+E85+E87+E89+E91+E93+E95+E97+E99)</f>
        <v>3443.8000000000006</v>
      </c>
      <c r="F77" s="16">
        <f t="shared" si="1"/>
        <v>100</v>
      </c>
      <c r="G77" s="30"/>
      <c r="H77" s="3"/>
      <c r="I77" s="3"/>
      <c r="J77" s="3"/>
      <c r="K77" s="3"/>
      <c r="L77" s="3"/>
    </row>
    <row r="78" spans="1:12" ht="52.5" customHeight="1" x14ac:dyDescent="0.25">
      <c r="A78" s="31" t="s">
        <v>14</v>
      </c>
      <c r="B78" s="29" t="s">
        <v>61</v>
      </c>
      <c r="C78" s="15" t="s">
        <v>1</v>
      </c>
      <c r="D78" s="16">
        <f t="shared" ref="D78:E98" si="17">SUM(D79)</f>
        <v>348.6</v>
      </c>
      <c r="E78" s="16">
        <f t="shared" si="17"/>
        <v>348.6</v>
      </c>
      <c r="F78" s="16">
        <f t="shared" si="1"/>
        <v>100</v>
      </c>
      <c r="G78" s="30" t="s">
        <v>132</v>
      </c>
      <c r="H78" s="3"/>
      <c r="I78" s="3"/>
      <c r="J78" s="3"/>
      <c r="K78" s="3"/>
      <c r="L78" s="3"/>
    </row>
    <row r="79" spans="1:12" ht="52.5" customHeight="1" x14ac:dyDescent="0.25">
      <c r="A79" s="31"/>
      <c r="B79" s="29"/>
      <c r="C79" s="15" t="s">
        <v>12</v>
      </c>
      <c r="D79" s="16">
        <v>348.6</v>
      </c>
      <c r="E79" s="16">
        <v>348.6</v>
      </c>
      <c r="F79" s="16">
        <f t="shared" si="1"/>
        <v>100</v>
      </c>
      <c r="G79" s="30"/>
      <c r="H79" s="3"/>
      <c r="I79" s="3"/>
      <c r="J79" s="3"/>
      <c r="K79" s="3"/>
      <c r="L79" s="3"/>
    </row>
    <row r="80" spans="1:12" ht="52.5" customHeight="1" x14ac:dyDescent="0.25">
      <c r="A80" s="31" t="s">
        <v>25</v>
      </c>
      <c r="B80" s="29" t="s">
        <v>71</v>
      </c>
      <c r="C80" s="15" t="s">
        <v>1</v>
      </c>
      <c r="D80" s="16">
        <f t="shared" si="17"/>
        <v>348.6</v>
      </c>
      <c r="E80" s="16">
        <f t="shared" si="17"/>
        <v>348.6</v>
      </c>
      <c r="F80" s="16">
        <f t="shared" si="1"/>
        <v>100</v>
      </c>
      <c r="G80" s="30" t="s">
        <v>133</v>
      </c>
      <c r="H80" s="3"/>
      <c r="I80" s="3"/>
      <c r="J80" s="3"/>
      <c r="K80" s="3"/>
      <c r="L80" s="3"/>
    </row>
    <row r="81" spans="1:12" ht="47.25" customHeight="1" x14ac:dyDescent="0.25">
      <c r="A81" s="31"/>
      <c r="B81" s="29"/>
      <c r="C81" s="15" t="s">
        <v>12</v>
      </c>
      <c r="D81" s="16">
        <v>348.6</v>
      </c>
      <c r="E81" s="16">
        <v>348.6</v>
      </c>
      <c r="F81" s="16">
        <f t="shared" si="1"/>
        <v>100</v>
      </c>
      <c r="G81" s="30"/>
      <c r="H81" s="3"/>
      <c r="I81" s="3"/>
      <c r="J81" s="3"/>
      <c r="K81" s="3"/>
      <c r="L81" s="3"/>
    </row>
    <row r="82" spans="1:12" ht="54.75" customHeight="1" x14ac:dyDescent="0.25">
      <c r="A82" s="31" t="s">
        <v>26</v>
      </c>
      <c r="B82" s="29" t="s">
        <v>62</v>
      </c>
      <c r="C82" s="15" t="s">
        <v>1</v>
      </c>
      <c r="D82" s="16">
        <f t="shared" si="17"/>
        <v>174.3</v>
      </c>
      <c r="E82" s="16">
        <f t="shared" si="17"/>
        <v>174.3</v>
      </c>
      <c r="F82" s="16">
        <f t="shared" si="1"/>
        <v>100</v>
      </c>
      <c r="G82" s="30" t="s">
        <v>134</v>
      </c>
      <c r="H82" s="3"/>
      <c r="I82" s="3"/>
      <c r="J82" s="3"/>
      <c r="K82" s="3"/>
      <c r="L82" s="3"/>
    </row>
    <row r="83" spans="1:12" ht="48" customHeight="1" x14ac:dyDescent="0.25">
      <c r="A83" s="31"/>
      <c r="B83" s="29"/>
      <c r="C83" s="15" t="s">
        <v>12</v>
      </c>
      <c r="D83" s="16">
        <v>174.3</v>
      </c>
      <c r="E83" s="16">
        <v>174.3</v>
      </c>
      <c r="F83" s="16">
        <f t="shared" si="1"/>
        <v>100</v>
      </c>
      <c r="G83" s="30"/>
      <c r="H83" s="3"/>
      <c r="I83" s="3"/>
      <c r="J83" s="3"/>
      <c r="K83" s="3"/>
      <c r="L83" s="3"/>
    </row>
    <row r="84" spans="1:12" ht="65.25" customHeight="1" x14ac:dyDescent="0.25">
      <c r="A84" s="31" t="s">
        <v>27</v>
      </c>
      <c r="B84" s="29" t="s">
        <v>63</v>
      </c>
      <c r="C84" s="15" t="s">
        <v>1</v>
      </c>
      <c r="D84" s="16">
        <f t="shared" si="17"/>
        <v>697.3</v>
      </c>
      <c r="E84" s="16">
        <f t="shared" si="17"/>
        <v>697.3</v>
      </c>
      <c r="F84" s="16">
        <f t="shared" si="1"/>
        <v>100</v>
      </c>
      <c r="G84" s="30" t="s">
        <v>135</v>
      </c>
      <c r="H84" s="3"/>
      <c r="I84" s="3"/>
      <c r="J84" s="3"/>
      <c r="K84" s="3"/>
      <c r="L84" s="3"/>
    </row>
    <row r="85" spans="1:12" ht="39" customHeight="1" x14ac:dyDescent="0.25">
      <c r="A85" s="31"/>
      <c r="B85" s="29"/>
      <c r="C85" s="15" t="s">
        <v>12</v>
      </c>
      <c r="D85" s="16">
        <v>697.3</v>
      </c>
      <c r="E85" s="16">
        <v>697.3</v>
      </c>
      <c r="F85" s="16">
        <f t="shared" si="1"/>
        <v>100</v>
      </c>
      <c r="G85" s="30"/>
      <c r="H85" s="3"/>
      <c r="I85" s="3"/>
      <c r="J85" s="3"/>
      <c r="K85" s="3"/>
      <c r="L85" s="3"/>
    </row>
    <row r="86" spans="1:12" ht="53.25" customHeight="1" x14ac:dyDescent="0.25">
      <c r="A86" s="31" t="s">
        <v>28</v>
      </c>
      <c r="B86" s="29" t="s">
        <v>64</v>
      </c>
      <c r="C86" s="15" t="s">
        <v>1</v>
      </c>
      <c r="D86" s="16">
        <f t="shared" si="17"/>
        <v>348.6</v>
      </c>
      <c r="E86" s="16">
        <f t="shared" si="17"/>
        <v>348.6</v>
      </c>
      <c r="F86" s="16">
        <f t="shared" si="1"/>
        <v>100</v>
      </c>
      <c r="G86" s="30" t="s">
        <v>136</v>
      </c>
      <c r="H86" s="3"/>
      <c r="I86" s="3"/>
      <c r="J86" s="3"/>
      <c r="K86" s="3"/>
      <c r="L86" s="3"/>
    </row>
    <row r="87" spans="1:12" ht="53.25" customHeight="1" x14ac:dyDescent="0.25">
      <c r="A87" s="31"/>
      <c r="B87" s="29"/>
      <c r="C87" s="15" t="s">
        <v>12</v>
      </c>
      <c r="D87" s="16">
        <v>348.6</v>
      </c>
      <c r="E87" s="16">
        <v>348.6</v>
      </c>
      <c r="F87" s="16">
        <f t="shared" si="1"/>
        <v>100</v>
      </c>
      <c r="G87" s="30"/>
      <c r="H87" s="3"/>
      <c r="I87" s="3"/>
      <c r="J87" s="3"/>
      <c r="K87" s="3"/>
      <c r="L87" s="3"/>
    </row>
    <row r="88" spans="1:12" ht="54" customHeight="1" x14ac:dyDescent="0.25">
      <c r="A88" s="31" t="s">
        <v>29</v>
      </c>
      <c r="B88" s="29" t="s">
        <v>65</v>
      </c>
      <c r="C88" s="15" t="s">
        <v>1</v>
      </c>
      <c r="D88" s="16">
        <f t="shared" si="17"/>
        <v>523</v>
      </c>
      <c r="E88" s="16">
        <f t="shared" si="17"/>
        <v>523</v>
      </c>
      <c r="F88" s="16">
        <f t="shared" si="1"/>
        <v>100</v>
      </c>
      <c r="G88" s="30" t="s">
        <v>137</v>
      </c>
      <c r="H88" s="3"/>
      <c r="I88" s="3"/>
      <c r="J88" s="3"/>
      <c r="K88" s="3"/>
      <c r="L88" s="3"/>
    </row>
    <row r="89" spans="1:12" ht="54" customHeight="1" x14ac:dyDescent="0.25">
      <c r="A89" s="31"/>
      <c r="B89" s="29"/>
      <c r="C89" s="15" t="s">
        <v>12</v>
      </c>
      <c r="D89" s="16">
        <v>523</v>
      </c>
      <c r="E89" s="16">
        <v>523</v>
      </c>
      <c r="F89" s="16">
        <f t="shared" ref="F89:F121" si="18">IF(E89=0,"",E89*100/D89)</f>
        <v>100</v>
      </c>
      <c r="G89" s="30"/>
      <c r="H89" s="3"/>
      <c r="I89" s="3"/>
      <c r="J89" s="3"/>
      <c r="K89" s="3"/>
      <c r="L89" s="3"/>
    </row>
    <row r="90" spans="1:12" ht="51.75" customHeight="1" x14ac:dyDescent="0.25">
      <c r="A90" s="31" t="s">
        <v>30</v>
      </c>
      <c r="B90" s="29" t="s">
        <v>66</v>
      </c>
      <c r="C90" s="15" t="s">
        <v>1</v>
      </c>
      <c r="D90" s="16">
        <f t="shared" si="17"/>
        <v>306.2</v>
      </c>
      <c r="E90" s="16">
        <f t="shared" si="17"/>
        <v>306.2</v>
      </c>
      <c r="F90" s="16">
        <f t="shared" si="18"/>
        <v>100</v>
      </c>
      <c r="G90" s="30" t="s">
        <v>138</v>
      </c>
      <c r="H90" s="3"/>
      <c r="I90" s="3"/>
      <c r="J90" s="3"/>
      <c r="K90" s="3"/>
      <c r="L90" s="3"/>
    </row>
    <row r="91" spans="1:12" ht="51.75" customHeight="1" x14ac:dyDescent="0.25">
      <c r="A91" s="31"/>
      <c r="B91" s="29"/>
      <c r="C91" s="15" t="s">
        <v>12</v>
      </c>
      <c r="D91" s="16">
        <v>306.2</v>
      </c>
      <c r="E91" s="16">
        <v>306.2</v>
      </c>
      <c r="F91" s="16">
        <f t="shared" si="18"/>
        <v>100</v>
      </c>
      <c r="G91" s="30"/>
      <c r="H91" s="3"/>
      <c r="I91" s="3"/>
      <c r="J91" s="3"/>
      <c r="K91" s="3"/>
      <c r="L91" s="3"/>
    </row>
    <row r="92" spans="1:12" ht="54" customHeight="1" x14ac:dyDescent="0.25">
      <c r="A92" s="31" t="s">
        <v>31</v>
      </c>
      <c r="B92" s="29" t="s">
        <v>67</v>
      </c>
      <c r="C92" s="15" t="s">
        <v>1</v>
      </c>
      <c r="D92" s="16">
        <f t="shared" si="17"/>
        <v>174.3</v>
      </c>
      <c r="E92" s="16">
        <f t="shared" si="17"/>
        <v>174.3</v>
      </c>
      <c r="F92" s="16">
        <f t="shared" si="18"/>
        <v>100</v>
      </c>
      <c r="G92" s="30" t="s">
        <v>139</v>
      </c>
      <c r="H92" s="3"/>
      <c r="I92" s="3"/>
      <c r="J92" s="3"/>
      <c r="K92" s="3"/>
      <c r="L92" s="3"/>
    </row>
    <row r="93" spans="1:12" ht="54" customHeight="1" x14ac:dyDescent="0.25">
      <c r="A93" s="31"/>
      <c r="B93" s="29"/>
      <c r="C93" s="15" t="s">
        <v>12</v>
      </c>
      <c r="D93" s="16">
        <v>174.3</v>
      </c>
      <c r="E93" s="16">
        <v>174.3</v>
      </c>
      <c r="F93" s="16">
        <f t="shared" si="18"/>
        <v>100</v>
      </c>
      <c r="G93" s="30"/>
      <c r="H93" s="3"/>
      <c r="I93" s="3"/>
      <c r="J93" s="3"/>
      <c r="K93" s="3"/>
      <c r="L93" s="3"/>
    </row>
    <row r="94" spans="1:12" ht="54" customHeight="1" x14ac:dyDescent="0.25">
      <c r="A94" s="31" t="s">
        <v>32</v>
      </c>
      <c r="B94" s="29" t="s">
        <v>68</v>
      </c>
      <c r="C94" s="15" t="s">
        <v>1</v>
      </c>
      <c r="D94" s="16">
        <f t="shared" si="17"/>
        <v>174.3</v>
      </c>
      <c r="E94" s="16">
        <f t="shared" si="17"/>
        <v>174.3</v>
      </c>
      <c r="F94" s="16">
        <f t="shared" si="18"/>
        <v>100</v>
      </c>
      <c r="G94" s="30" t="s">
        <v>140</v>
      </c>
      <c r="H94" s="3"/>
      <c r="I94" s="3"/>
      <c r="J94" s="3"/>
      <c r="K94" s="3"/>
      <c r="L94" s="3"/>
    </row>
    <row r="95" spans="1:12" ht="54" customHeight="1" x14ac:dyDescent="0.25">
      <c r="A95" s="31"/>
      <c r="B95" s="29"/>
      <c r="C95" s="15" t="s">
        <v>12</v>
      </c>
      <c r="D95" s="16">
        <v>174.3</v>
      </c>
      <c r="E95" s="16">
        <v>174.3</v>
      </c>
      <c r="F95" s="16">
        <f t="shared" si="18"/>
        <v>100</v>
      </c>
      <c r="G95" s="30"/>
      <c r="H95" s="3"/>
      <c r="I95" s="3"/>
      <c r="J95" s="3"/>
      <c r="K95" s="3"/>
      <c r="L95" s="3"/>
    </row>
    <row r="96" spans="1:12" ht="54" customHeight="1" x14ac:dyDescent="0.25">
      <c r="A96" s="31" t="s">
        <v>33</v>
      </c>
      <c r="B96" s="29" t="s">
        <v>69</v>
      </c>
      <c r="C96" s="15" t="s">
        <v>1</v>
      </c>
      <c r="D96" s="16">
        <f t="shared" si="17"/>
        <v>174.3</v>
      </c>
      <c r="E96" s="16">
        <f t="shared" si="17"/>
        <v>174.3</v>
      </c>
      <c r="F96" s="16">
        <f t="shared" si="18"/>
        <v>100</v>
      </c>
      <c r="G96" s="30" t="s">
        <v>141</v>
      </c>
      <c r="H96" s="3"/>
      <c r="I96" s="3"/>
      <c r="J96" s="3"/>
      <c r="K96" s="3"/>
      <c r="L96" s="3"/>
    </row>
    <row r="97" spans="1:12" ht="54" customHeight="1" x14ac:dyDescent="0.25">
      <c r="A97" s="31"/>
      <c r="B97" s="29"/>
      <c r="C97" s="15" t="s">
        <v>12</v>
      </c>
      <c r="D97" s="16">
        <v>174.3</v>
      </c>
      <c r="E97" s="16">
        <v>174.3</v>
      </c>
      <c r="F97" s="16">
        <f t="shared" si="18"/>
        <v>100</v>
      </c>
      <c r="G97" s="30"/>
      <c r="H97" s="3"/>
      <c r="I97" s="3"/>
      <c r="J97" s="3"/>
      <c r="K97" s="3"/>
      <c r="L97" s="3"/>
    </row>
    <row r="98" spans="1:12" ht="53.25" customHeight="1" x14ac:dyDescent="0.25">
      <c r="A98" s="31" t="s">
        <v>34</v>
      </c>
      <c r="B98" s="29" t="s">
        <v>70</v>
      </c>
      <c r="C98" s="15" t="s">
        <v>1</v>
      </c>
      <c r="D98" s="16">
        <f t="shared" si="17"/>
        <v>174.3</v>
      </c>
      <c r="E98" s="16">
        <f t="shared" si="17"/>
        <v>174.3</v>
      </c>
      <c r="F98" s="16">
        <f t="shared" si="18"/>
        <v>100</v>
      </c>
      <c r="G98" s="30" t="s">
        <v>142</v>
      </c>
      <c r="H98" s="3"/>
      <c r="I98" s="3"/>
      <c r="J98" s="3"/>
      <c r="K98" s="3"/>
      <c r="L98" s="3"/>
    </row>
    <row r="99" spans="1:12" ht="53.25" customHeight="1" x14ac:dyDescent="0.25">
      <c r="A99" s="31"/>
      <c r="B99" s="29"/>
      <c r="C99" s="15" t="s">
        <v>12</v>
      </c>
      <c r="D99" s="16">
        <v>174.3</v>
      </c>
      <c r="E99" s="16">
        <v>174.3</v>
      </c>
      <c r="F99" s="16">
        <f t="shared" si="18"/>
        <v>100</v>
      </c>
      <c r="G99" s="30"/>
      <c r="H99" s="3"/>
      <c r="I99" s="3"/>
      <c r="J99" s="3"/>
      <c r="K99" s="3"/>
      <c r="L99" s="3"/>
    </row>
    <row r="100" spans="1:12" ht="22.5" customHeight="1" x14ac:dyDescent="0.25">
      <c r="A100" s="31" t="s">
        <v>9</v>
      </c>
      <c r="B100" s="29" t="s">
        <v>16</v>
      </c>
      <c r="C100" s="15" t="s">
        <v>1</v>
      </c>
      <c r="D100" s="16">
        <f t="shared" ref="D100:E100" si="19">SUM(D101)</f>
        <v>6674.7000000000007</v>
      </c>
      <c r="E100" s="16">
        <f t="shared" si="19"/>
        <v>6071.1</v>
      </c>
      <c r="F100" s="16">
        <f t="shared" si="18"/>
        <v>90.956896939188269</v>
      </c>
      <c r="G100" s="30"/>
      <c r="H100" s="3"/>
      <c r="I100" s="3"/>
      <c r="J100" s="3"/>
      <c r="K100" s="3"/>
      <c r="L100" s="3"/>
    </row>
    <row r="101" spans="1:12" ht="22.5" customHeight="1" x14ac:dyDescent="0.25">
      <c r="A101" s="31"/>
      <c r="B101" s="32"/>
      <c r="C101" s="15" t="s">
        <v>12</v>
      </c>
      <c r="D101" s="16">
        <f>SUM(D105+D107+D109+D103)</f>
        <v>6674.7000000000007</v>
      </c>
      <c r="E101" s="16">
        <f>SUM(E105+E107+E109+E103)</f>
        <v>6071.1</v>
      </c>
      <c r="F101" s="16">
        <f t="shared" si="18"/>
        <v>90.956896939188269</v>
      </c>
      <c r="G101" s="30"/>
      <c r="H101" s="3"/>
      <c r="I101" s="3"/>
      <c r="J101" s="3"/>
      <c r="K101" s="3"/>
      <c r="L101" s="3"/>
    </row>
    <row r="102" spans="1:12" ht="25.5" customHeight="1" x14ac:dyDescent="0.25">
      <c r="A102" s="31" t="s">
        <v>35</v>
      </c>
      <c r="B102" s="29" t="s">
        <v>16</v>
      </c>
      <c r="C102" s="15" t="s">
        <v>1</v>
      </c>
      <c r="D102" s="16">
        <f t="shared" ref="D102:E102" si="20">SUM(D103)</f>
        <v>603.6</v>
      </c>
      <c r="E102" s="16">
        <f t="shared" si="20"/>
        <v>0</v>
      </c>
      <c r="F102" s="16" t="str">
        <f t="shared" si="18"/>
        <v/>
      </c>
      <c r="G102" s="30" t="s">
        <v>143</v>
      </c>
      <c r="H102" s="3"/>
      <c r="I102" s="3"/>
      <c r="J102" s="3"/>
      <c r="K102" s="3"/>
      <c r="L102" s="3"/>
    </row>
    <row r="103" spans="1:12" ht="25.5" customHeight="1" x14ac:dyDescent="0.25">
      <c r="A103" s="31"/>
      <c r="B103" s="32"/>
      <c r="C103" s="15" t="s">
        <v>12</v>
      </c>
      <c r="D103" s="16">
        <v>603.6</v>
      </c>
      <c r="E103" s="16">
        <v>0</v>
      </c>
      <c r="F103" s="16" t="str">
        <f t="shared" si="18"/>
        <v/>
      </c>
      <c r="G103" s="30"/>
      <c r="H103" s="3"/>
      <c r="I103" s="3"/>
      <c r="J103" s="3"/>
      <c r="K103" s="3"/>
      <c r="L103" s="3"/>
    </row>
    <row r="104" spans="1:12" ht="27.75" customHeight="1" x14ac:dyDescent="0.25">
      <c r="A104" s="31" t="s">
        <v>36</v>
      </c>
      <c r="B104" s="29" t="s">
        <v>51</v>
      </c>
      <c r="C104" s="15" t="s">
        <v>1</v>
      </c>
      <c r="D104" s="16">
        <f t="shared" ref="D104:E104" si="21">SUM(D105)</f>
        <v>2830.6</v>
      </c>
      <c r="E104" s="16">
        <f t="shared" si="21"/>
        <v>2830.6</v>
      </c>
      <c r="F104" s="16">
        <f t="shared" si="18"/>
        <v>100</v>
      </c>
      <c r="G104" s="30" t="s">
        <v>144</v>
      </c>
      <c r="H104" s="3"/>
      <c r="I104" s="3"/>
      <c r="J104" s="3"/>
      <c r="K104" s="3"/>
      <c r="L104" s="3"/>
    </row>
    <row r="105" spans="1:12" ht="27.75" customHeight="1" x14ac:dyDescent="0.25">
      <c r="A105" s="31"/>
      <c r="B105" s="32"/>
      <c r="C105" s="15" t="s">
        <v>12</v>
      </c>
      <c r="D105" s="16">
        <v>2830.6</v>
      </c>
      <c r="E105" s="16">
        <v>2830.6</v>
      </c>
      <c r="F105" s="16">
        <f t="shared" si="18"/>
        <v>100</v>
      </c>
      <c r="G105" s="30"/>
      <c r="H105" s="3"/>
      <c r="I105" s="3"/>
      <c r="J105" s="3"/>
      <c r="K105" s="3"/>
      <c r="L105" s="3"/>
    </row>
    <row r="106" spans="1:12" ht="28.5" customHeight="1" x14ac:dyDescent="0.25">
      <c r="A106" s="31" t="s">
        <v>37</v>
      </c>
      <c r="B106" s="29" t="s">
        <v>52</v>
      </c>
      <c r="C106" s="15" t="s">
        <v>1</v>
      </c>
      <c r="D106" s="16">
        <f t="shared" ref="D106:E106" si="22">SUM(D107)</f>
        <v>494.6</v>
      </c>
      <c r="E106" s="16">
        <f t="shared" si="22"/>
        <v>494.6</v>
      </c>
      <c r="F106" s="16">
        <f t="shared" si="18"/>
        <v>100</v>
      </c>
      <c r="G106" s="30" t="s">
        <v>145</v>
      </c>
      <c r="H106" s="3"/>
      <c r="I106" s="3"/>
      <c r="J106" s="3"/>
      <c r="K106" s="3"/>
      <c r="L106" s="3"/>
    </row>
    <row r="107" spans="1:12" ht="28.5" customHeight="1" x14ac:dyDescent="0.25">
      <c r="A107" s="31"/>
      <c r="B107" s="32"/>
      <c r="C107" s="15" t="s">
        <v>12</v>
      </c>
      <c r="D107" s="16">
        <v>494.6</v>
      </c>
      <c r="E107" s="16">
        <v>494.6</v>
      </c>
      <c r="F107" s="16">
        <f t="shared" si="18"/>
        <v>100</v>
      </c>
      <c r="G107" s="30"/>
      <c r="H107" s="3"/>
      <c r="I107" s="3"/>
      <c r="J107" s="3"/>
      <c r="K107" s="3"/>
      <c r="L107" s="3"/>
    </row>
    <row r="108" spans="1:12" ht="35.25" customHeight="1" x14ac:dyDescent="0.25">
      <c r="A108" s="31" t="s">
        <v>38</v>
      </c>
      <c r="B108" s="29" t="s">
        <v>50</v>
      </c>
      <c r="C108" s="15" t="s">
        <v>1</v>
      </c>
      <c r="D108" s="16">
        <f t="shared" ref="D108:E108" si="23">SUM(D109)</f>
        <v>2745.9</v>
      </c>
      <c r="E108" s="16">
        <f t="shared" si="23"/>
        <v>2745.9</v>
      </c>
      <c r="F108" s="16">
        <f t="shared" si="18"/>
        <v>100</v>
      </c>
      <c r="G108" s="30" t="s">
        <v>146</v>
      </c>
      <c r="H108" s="3"/>
      <c r="I108" s="3"/>
      <c r="J108" s="3"/>
      <c r="K108" s="3"/>
      <c r="L108" s="3"/>
    </row>
    <row r="109" spans="1:12" ht="35.25" customHeight="1" x14ac:dyDescent="0.25">
      <c r="A109" s="31"/>
      <c r="B109" s="32"/>
      <c r="C109" s="15" t="s">
        <v>12</v>
      </c>
      <c r="D109" s="16">
        <v>2745.9</v>
      </c>
      <c r="E109" s="16">
        <v>2745.9</v>
      </c>
      <c r="F109" s="16">
        <f t="shared" si="18"/>
        <v>100</v>
      </c>
      <c r="G109" s="30"/>
      <c r="H109" s="3"/>
      <c r="I109" s="3"/>
      <c r="J109" s="3"/>
      <c r="K109" s="3"/>
      <c r="L109" s="3"/>
    </row>
    <row r="110" spans="1:12" ht="20.25" customHeight="1" x14ac:dyDescent="0.25">
      <c r="A110" s="17" t="s">
        <v>17</v>
      </c>
      <c r="B110" s="17"/>
      <c r="C110" s="17"/>
      <c r="D110" s="17"/>
      <c r="E110" s="17"/>
      <c r="F110" s="17"/>
      <c r="G110" s="17"/>
      <c r="H110" s="3"/>
      <c r="I110" s="3"/>
      <c r="J110" s="3"/>
      <c r="K110" s="3"/>
      <c r="L110" s="3"/>
    </row>
    <row r="111" spans="1:12" ht="28.5" customHeight="1" x14ac:dyDescent="0.25">
      <c r="A111" s="33" t="s">
        <v>18</v>
      </c>
      <c r="B111" s="35" t="s">
        <v>93</v>
      </c>
      <c r="C111" s="13" t="s">
        <v>1</v>
      </c>
      <c r="D111" s="14">
        <f t="shared" ref="D111:E111" si="24">SUM(D112)</f>
        <v>200</v>
      </c>
      <c r="E111" s="14">
        <f t="shared" si="24"/>
        <v>200</v>
      </c>
      <c r="F111" s="14">
        <f t="shared" si="18"/>
        <v>100</v>
      </c>
      <c r="G111" s="24"/>
      <c r="H111" s="3"/>
      <c r="I111" s="3"/>
      <c r="J111" s="3"/>
      <c r="K111" s="3"/>
      <c r="L111" s="3"/>
    </row>
    <row r="112" spans="1:12" ht="43.5" customHeight="1" x14ac:dyDescent="0.25">
      <c r="A112" s="34"/>
      <c r="B112" s="35"/>
      <c r="C112" s="13" t="s">
        <v>12</v>
      </c>
      <c r="D112" s="14">
        <f t="shared" ref="D112" si="25">SUM(D114)</f>
        <v>200</v>
      </c>
      <c r="E112" s="14">
        <f t="shared" ref="E112" si="26">SUM(E114)</f>
        <v>200</v>
      </c>
      <c r="F112" s="14">
        <f t="shared" si="18"/>
        <v>100</v>
      </c>
      <c r="G112" s="24"/>
      <c r="H112" s="3"/>
      <c r="I112" s="3"/>
      <c r="J112" s="3"/>
      <c r="K112" s="3"/>
      <c r="L112" s="3"/>
    </row>
    <row r="113" spans="1:12" ht="26.25" customHeight="1" x14ac:dyDescent="0.25">
      <c r="A113" s="44" t="s">
        <v>19</v>
      </c>
      <c r="B113" s="29" t="s">
        <v>20</v>
      </c>
      <c r="C113" s="15" t="s">
        <v>1</v>
      </c>
      <c r="D113" s="16">
        <f t="shared" ref="D113:E113" si="27">SUM(D114)</f>
        <v>200</v>
      </c>
      <c r="E113" s="16">
        <f t="shared" si="27"/>
        <v>200</v>
      </c>
      <c r="F113" s="16">
        <f t="shared" si="18"/>
        <v>100</v>
      </c>
      <c r="G113" s="30" t="s">
        <v>147</v>
      </c>
      <c r="H113" s="3"/>
      <c r="I113" s="3"/>
      <c r="J113" s="3"/>
      <c r="K113" s="3"/>
      <c r="L113" s="3"/>
    </row>
    <row r="114" spans="1:12" ht="26.25" customHeight="1" x14ac:dyDescent="0.25">
      <c r="A114" s="45"/>
      <c r="B114" s="29"/>
      <c r="C114" s="15" t="s">
        <v>12</v>
      </c>
      <c r="D114" s="16">
        <v>200</v>
      </c>
      <c r="E114" s="16">
        <v>200</v>
      </c>
      <c r="F114" s="16">
        <f t="shared" si="18"/>
        <v>100</v>
      </c>
      <c r="G114" s="30"/>
      <c r="H114" s="3"/>
      <c r="I114" s="3"/>
      <c r="J114" s="3"/>
      <c r="K114" s="3"/>
      <c r="L114" s="3"/>
    </row>
    <row r="115" spans="1:12" ht="36" customHeight="1" x14ac:dyDescent="0.25">
      <c r="A115" s="33" t="s">
        <v>21</v>
      </c>
      <c r="B115" s="35" t="s">
        <v>92</v>
      </c>
      <c r="C115" s="13" t="s">
        <v>1</v>
      </c>
      <c r="D115" s="14">
        <f t="shared" ref="D115:E115" si="28">SUM(D116)</f>
        <v>140</v>
      </c>
      <c r="E115" s="14">
        <f t="shared" si="28"/>
        <v>104.8</v>
      </c>
      <c r="F115" s="14">
        <f t="shared" si="18"/>
        <v>74.857142857142861</v>
      </c>
      <c r="G115" s="24"/>
      <c r="H115" s="3"/>
      <c r="I115" s="3"/>
      <c r="J115" s="3"/>
      <c r="K115" s="3"/>
      <c r="L115" s="3"/>
    </row>
    <row r="116" spans="1:12" ht="33.75" customHeight="1" x14ac:dyDescent="0.25">
      <c r="A116" s="34"/>
      <c r="B116" s="35"/>
      <c r="C116" s="13" t="s">
        <v>12</v>
      </c>
      <c r="D116" s="14">
        <f t="shared" ref="D116" si="29">SUM(D118)</f>
        <v>140</v>
      </c>
      <c r="E116" s="14">
        <f t="shared" ref="E116" si="30">SUM(E118)</f>
        <v>104.8</v>
      </c>
      <c r="F116" s="14">
        <f t="shared" si="18"/>
        <v>74.857142857142861</v>
      </c>
      <c r="G116" s="24"/>
      <c r="H116" s="3"/>
      <c r="I116" s="3"/>
      <c r="J116" s="3"/>
      <c r="K116" s="3"/>
      <c r="L116" s="3"/>
    </row>
    <row r="117" spans="1:12" ht="55.5" customHeight="1" x14ac:dyDescent="0.25">
      <c r="A117" s="44" t="s">
        <v>22</v>
      </c>
      <c r="B117" s="29" t="s">
        <v>23</v>
      </c>
      <c r="C117" s="15" t="s">
        <v>1</v>
      </c>
      <c r="D117" s="16">
        <f t="shared" ref="D117:E117" si="31">SUM(D118)</f>
        <v>140</v>
      </c>
      <c r="E117" s="16">
        <f t="shared" si="31"/>
        <v>104.8</v>
      </c>
      <c r="F117" s="16">
        <f t="shared" si="18"/>
        <v>74.857142857142861</v>
      </c>
      <c r="G117" s="30" t="s">
        <v>148</v>
      </c>
      <c r="H117" s="3"/>
      <c r="I117" s="3"/>
      <c r="J117" s="3"/>
      <c r="K117" s="3"/>
      <c r="L117" s="3"/>
    </row>
    <row r="118" spans="1:12" ht="48.75" customHeight="1" x14ac:dyDescent="0.25">
      <c r="A118" s="45"/>
      <c r="B118" s="29"/>
      <c r="C118" s="15" t="s">
        <v>12</v>
      </c>
      <c r="D118" s="16">
        <v>140</v>
      </c>
      <c r="E118" s="16">
        <v>104.8</v>
      </c>
      <c r="F118" s="16">
        <f t="shared" si="18"/>
        <v>74.857142857142861</v>
      </c>
      <c r="G118" s="30"/>
      <c r="H118" s="3"/>
      <c r="I118" s="3"/>
      <c r="J118" s="3"/>
      <c r="K118" s="3"/>
      <c r="L118" s="3"/>
    </row>
    <row r="119" spans="1:12" ht="19.5" customHeight="1" x14ac:dyDescent="0.25">
      <c r="A119" s="31"/>
      <c r="B119" s="29" t="s">
        <v>10</v>
      </c>
      <c r="C119" s="15" t="s">
        <v>1</v>
      </c>
      <c r="D119" s="19">
        <f t="shared" ref="D119:E119" si="32">SUM(D120)</f>
        <v>270153.10000000003</v>
      </c>
      <c r="E119" s="19">
        <f t="shared" si="32"/>
        <v>135258.19999999998</v>
      </c>
      <c r="F119" s="19">
        <f t="shared" si="18"/>
        <v>50.067239650405625</v>
      </c>
      <c r="G119" s="25"/>
      <c r="H119" s="2"/>
      <c r="I119" s="2"/>
      <c r="J119" s="2"/>
      <c r="K119" s="3"/>
      <c r="L119" s="3"/>
    </row>
    <row r="120" spans="1:12" ht="17.25" customHeight="1" x14ac:dyDescent="0.25">
      <c r="A120" s="31"/>
      <c r="B120" s="29"/>
      <c r="C120" s="15" t="s">
        <v>15</v>
      </c>
      <c r="D120" s="19">
        <f>SUM(D12+D66+D75+D112+D116)</f>
        <v>270153.10000000003</v>
      </c>
      <c r="E120" s="19">
        <f>SUM(E12+E66+E75+E112+E116)</f>
        <v>135258.19999999998</v>
      </c>
      <c r="F120" s="19">
        <f t="shared" si="18"/>
        <v>50.067239650405625</v>
      </c>
      <c r="G120" s="25"/>
      <c r="H120" s="3"/>
      <c r="I120" s="3"/>
      <c r="J120" s="3"/>
      <c r="K120" s="3"/>
      <c r="L120" s="3"/>
    </row>
    <row r="121" spans="1:12" ht="54.75" customHeight="1" x14ac:dyDescent="0.25">
      <c r="A121" s="31"/>
      <c r="B121" s="29"/>
      <c r="C121" s="15" t="s">
        <v>54</v>
      </c>
      <c r="D121" s="19">
        <f>SUM(D13)</f>
        <v>185203.80000000002</v>
      </c>
      <c r="E121" s="19">
        <f>SUM(E13)</f>
        <v>81988.399999999994</v>
      </c>
      <c r="F121" s="19">
        <f t="shared" si="18"/>
        <v>44.269286051366109</v>
      </c>
      <c r="G121" s="25"/>
      <c r="H121" s="3"/>
      <c r="I121" s="2"/>
      <c r="J121" s="3"/>
      <c r="K121" s="3"/>
      <c r="L121" s="3"/>
    </row>
    <row r="122" spans="1:12" ht="18" customHeight="1" x14ac:dyDescent="0.25">
      <c r="A122" s="20"/>
      <c r="B122" s="21"/>
      <c r="C122" s="21"/>
      <c r="D122" s="22"/>
      <c r="E122" s="22"/>
      <c r="F122" s="22"/>
      <c r="G122" s="23"/>
      <c r="H122" s="3"/>
      <c r="I122" s="2"/>
      <c r="J122" s="3"/>
      <c r="K122" s="3"/>
      <c r="L122" s="3"/>
    </row>
    <row r="123" spans="1:12" ht="18" customHeight="1" x14ac:dyDescent="0.25">
      <c r="A123" s="20"/>
      <c r="B123" s="21"/>
      <c r="C123" s="21"/>
      <c r="D123" s="22"/>
      <c r="E123" s="22"/>
      <c r="F123" s="22"/>
      <c r="G123" s="23"/>
      <c r="H123" s="3"/>
      <c r="I123" s="2"/>
      <c r="J123" s="3"/>
      <c r="K123" s="3"/>
      <c r="L123" s="3"/>
    </row>
    <row r="124" spans="1:12" ht="18" customHeight="1" x14ac:dyDescent="0.25">
      <c r="A124" s="20"/>
      <c r="B124" s="21"/>
      <c r="C124" s="21"/>
      <c r="D124" s="22"/>
      <c r="E124" s="22"/>
      <c r="F124" s="22"/>
      <c r="G124" s="23"/>
      <c r="H124" s="3"/>
      <c r="I124" s="2"/>
      <c r="J124" s="3"/>
      <c r="K124" s="3"/>
      <c r="L124" s="3"/>
    </row>
    <row r="125" spans="1:12" s="6" customFormat="1" ht="18" customHeight="1" x14ac:dyDescent="0.25">
      <c r="A125" s="27" t="s">
        <v>111</v>
      </c>
      <c r="B125" s="27"/>
      <c r="C125" s="27"/>
      <c r="D125" s="12"/>
      <c r="E125" s="12"/>
      <c r="F125" s="12"/>
      <c r="G125" s="8"/>
    </row>
    <row r="126" spans="1:12" ht="18" customHeight="1" x14ac:dyDescent="0.25">
      <c r="A126" s="27" t="s">
        <v>112</v>
      </c>
      <c r="B126" s="27"/>
      <c r="C126" s="27"/>
    </row>
    <row r="127" spans="1:12" ht="18" customHeight="1" x14ac:dyDescent="0.25"/>
  </sheetData>
  <mergeCells count="147">
    <mergeCell ref="B74:B75"/>
    <mergeCell ref="B78:B79"/>
    <mergeCell ref="A76:A77"/>
    <mergeCell ref="G61:G63"/>
    <mergeCell ref="G16:G21"/>
    <mergeCell ref="A71:A72"/>
    <mergeCell ref="B80:B81"/>
    <mergeCell ref="A82:A83"/>
    <mergeCell ref="B82:B83"/>
    <mergeCell ref="G67:G68"/>
    <mergeCell ref="G69:G70"/>
    <mergeCell ref="G71:G72"/>
    <mergeCell ref="G78:G79"/>
    <mergeCell ref="A67:A68"/>
    <mergeCell ref="A65:A66"/>
    <mergeCell ref="A34:A36"/>
    <mergeCell ref="B34:B36"/>
    <mergeCell ref="B65:B66"/>
    <mergeCell ref="A37:A39"/>
    <mergeCell ref="B67:B68"/>
    <mergeCell ref="A61:A63"/>
    <mergeCell ref="B61:B63"/>
    <mergeCell ref="G22:G24"/>
    <mergeCell ref="G25:G27"/>
    <mergeCell ref="G28:G30"/>
    <mergeCell ref="G80:G81"/>
    <mergeCell ref="G82:G83"/>
    <mergeCell ref="G76:G77"/>
    <mergeCell ref="A119:A121"/>
    <mergeCell ref="B119:B121"/>
    <mergeCell ref="B117:B118"/>
    <mergeCell ref="B84:B85"/>
    <mergeCell ref="B106:B107"/>
    <mergeCell ref="A98:A99"/>
    <mergeCell ref="B98:B99"/>
    <mergeCell ref="A104:A105"/>
    <mergeCell ref="A86:A87"/>
    <mergeCell ref="B86:B87"/>
    <mergeCell ref="A88:A89"/>
    <mergeCell ref="A125:C125"/>
    <mergeCell ref="G84:G85"/>
    <mergeCell ref="G86:G87"/>
    <mergeCell ref="G88:G89"/>
    <mergeCell ref="G90:G91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3:G114"/>
    <mergeCell ref="G117:G118"/>
    <mergeCell ref="B88:B89"/>
    <mergeCell ref="A113:A114"/>
    <mergeCell ref="B113:B114"/>
    <mergeCell ref="A115:A116"/>
    <mergeCell ref="B115:B116"/>
    <mergeCell ref="A117:A118"/>
    <mergeCell ref="B104:B105"/>
    <mergeCell ref="A84:A85"/>
    <mergeCell ref="D8:D9"/>
    <mergeCell ref="B45:B46"/>
    <mergeCell ref="A11:A13"/>
    <mergeCell ref="B28:B30"/>
    <mergeCell ref="B11:B13"/>
    <mergeCell ref="F7:F9"/>
    <mergeCell ref="D7:E7"/>
    <mergeCell ref="G7:G9"/>
    <mergeCell ref="A1:G1"/>
    <mergeCell ref="A2:G2"/>
    <mergeCell ref="A3:G3"/>
    <mergeCell ref="A4:G4"/>
    <mergeCell ref="A5:G5"/>
    <mergeCell ref="E8:E9"/>
    <mergeCell ref="A7:A9"/>
    <mergeCell ref="B7:B9"/>
    <mergeCell ref="C7:C9"/>
    <mergeCell ref="A40:A42"/>
    <mergeCell ref="B40:B42"/>
    <mergeCell ref="B37:B39"/>
    <mergeCell ref="A43:A44"/>
    <mergeCell ref="B43:B44"/>
    <mergeCell ref="A45:A46"/>
    <mergeCell ref="G14:G15"/>
    <mergeCell ref="G31:G33"/>
    <mergeCell ref="G34:G36"/>
    <mergeCell ref="A47:A48"/>
    <mergeCell ref="B47:B48"/>
    <mergeCell ref="A58:A60"/>
    <mergeCell ref="B58:B60"/>
    <mergeCell ref="G58:G60"/>
    <mergeCell ref="G45:G46"/>
    <mergeCell ref="G47:G48"/>
    <mergeCell ref="G40:G42"/>
    <mergeCell ref="G43:G44"/>
    <mergeCell ref="G37:G39"/>
    <mergeCell ref="B25:B27"/>
    <mergeCell ref="A28:A30"/>
    <mergeCell ref="A16:A18"/>
    <mergeCell ref="B16:B18"/>
    <mergeCell ref="A19:A21"/>
    <mergeCell ref="B19:B21"/>
    <mergeCell ref="A111:A112"/>
    <mergeCell ref="B111:B112"/>
    <mergeCell ref="B100:B101"/>
    <mergeCell ref="A100:A101"/>
    <mergeCell ref="A80:A81"/>
    <mergeCell ref="B76:B77"/>
    <mergeCell ref="A94:A95"/>
    <mergeCell ref="B94:B95"/>
    <mergeCell ref="A96:A97"/>
    <mergeCell ref="B96:B97"/>
    <mergeCell ref="A90:A91"/>
    <mergeCell ref="B90:B91"/>
    <mergeCell ref="A92:A93"/>
    <mergeCell ref="B92:B93"/>
    <mergeCell ref="A69:A70"/>
    <mergeCell ref="B69:B70"/>
    <mergeCell ref="B71:B72"/>
    <mergeCell ref="A74:A75"/>
    <mergeCell ref="G11:G13"/>
    <mergeCell ref="A126:C126"/>
    <mergeCell ref="A52:A54"/>
    <mergeCell ref="B52:B54"/>
    <mergeCell ref="G52:G54"/>
    <mergeCell ref="A49:A51"/>
    <mergeCell ref="B49:B51"/>
    <mergeCell ref="G49:G51"/>
    <mergeCell ref="A31:A33"/>
    <mergeCell ref="B31:B33"/>
    <mergeCell ref="A55:A57"/>
    <mergeCell ref="B55:B57"/>
    <mergeCell ref="G55:G57"/>
    <mergeCell ref="A78:A79"/>
    <mergeCell ref="A14:A15"/>
    <mergeCell ref="B14:B15"/>
    <mergeCell ref="A108:A109"/>
    <mergeCell ref="B108:B109"/>
    <mergeCell ref="A102:A103"/>
    <mergeCell ref="B102:B103"/>
    <mergeCell ref="A106:A107"/>
    <mergeCell ref="A22:A24"/>
    <mergeCell ref="B22:B24"/>
    <mergeCell ref="A25:A27"/>
  </mergeCells>
  <pageMargins left="0.19685039370078741" right="0.19685039370078741" top="0.55118110236220474" bottom="0.35433070866141736" header="0.31496062992125984" footer="0.31496062992125984"/>
  <pageSetup paperSize="9" scale="54" fitToHeight="40" orientation="portrait" r:id="rId1"/>
  <rowBreaks count="3" manualBreakCount="3">
    <brk id="39" max="6" man="1"/>
    <brk id="70" max="6" man="1"/>
    <brk id="9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(3)</vt:lpstr>
      <vt:lpstr>'ИТОГ (3)'!Заголовки_для_печати</vt:lpstr>
      <vt:lpstr>'ИТОГ (3)'!Область_печати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Колесникова О.М.</cp:lastModifiedBy>
  <cp:lastPrinted>2024-01-30T04:48:47Z</cp:lastPrinted>
  <dcterms:created xsi:type="dcterms:W3CDTF">2014-09-16T03:28:11Z</dcterms:created>
  <dcterms:modified xsi:type="dcterms:W3CDTF">2024-02-22T10:53:46Z</dcterms:modified>
</cp:coreProperties>
</file>