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475" windowHeight="11025"/>
  </bookViews>
  <sheets>
    <sheet name="сетевой график" sheetId="2" r:id="rId1"/>
  </sheets>
  <definedNames>
    <definedName name="_xlnm.Print_Area" localSheetId="0">'сетевой график'!$A$1:$H$68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E12" i="2"/>
  <c r="E13" i="2"/>
  <c r="E10" i="2" l="1"/>
  <c r="E8" i="2" s="1"/>
  <c r="F13" i="2" l="1"/>
  <c r="F10" i="2"/>
  <c r="F9" i="2" l="1"/>
  <c r="G43" i="2" l="1"/>
  <c r="G31" i="2"/>
  <c r="G44" i="2" l="1"/>
  <c r="E9" i="2" l="1"/>
  <c r="G56" i="2" l="1"/>
  <c r="G42" i="2"/>
  <c r="F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2" i="2"/>
  <c r="G33" i="2"/>
  <c r="G34" i="2"/>
  <c r="G36" i="2"/>
  <c r="G37" i="2"/>
  <c r="G38" i="2"/>
  <c r="G40" i="2"/>
  <c r="G41" i="2"/>
  <c r="G45" i="2"/>
  <c r="G46" i="2"/>
  <c r="G47" i="2"/>
  <c r="G48" i="2"/>
  <c r="G49" i="2"/>
  <c r="G50" i="2"/>
  <c r="G51" i="2"/>
  <c r="G53" i="2"/>
  <c r="G57" i="2"/>
  <c r="G59" i="2"/>
  <c r="G11" i="2"/>
  <c r="F8" i="2" l="1"/>
  <c r="G60" i="2" l="1"/>
  <c r="G58" i="2"/>
  <c r="G55" i="2" l="1"/>
  <c r="G13" i="2" l="1"/>
  <c r="G9" i="2" l="1"/>
  <c r="G30" i="2" l="1"/>
  <c r="G39" i="2" l="1"/>
  <c r="E14" i="2" l="1"/>
  <c r="G14" i="2" s="1"/>
  <c r="G35" i="2" l="1"/>
  <c r="G12" i="2"/>
  <c r="G8" i="2" l="1"/>
  <c r="G10" i="2" l="1"/>
</calcChain>
</file>

<file path=xl/sharedStrings.xml><?xml version="1.0" encoding="utf-8"?>
<sst xmlns="http://schemas.openxmlformats.org/spreadsheetml/2006/main" count="207" uniqueCount="140">
  <si>
    <t>№ п/п</t>
  </si>
  <si>
    <t>Ответственный исполнить (соисполнитель)</t>
  </si>
  <si>
    <t>Всего по муниципальной программе:</t>
  </si>
  <si>
    <t>Всего:</t>
  </si>
  <si>
    <t>бюджет автономного округа</t>
  </si>
  <si>
    <t>бюджет района</t>
  </si>
  <si>
    <t>в том числе: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</si>
  <si>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</si>
  <si>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</si>
  <si>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1.</t>
  </si>
  <si>
    <t>справочно: средства предприятий –недропользователей</t>
  </si>
  <si>
    <t>Основное мероприятие. Повышение качества питьевой воды</t>
  </si>
  <si>
    <t>Строительство водозаборного сооружения со станцией очистки воды в п. Бобровский (ПИР, СМР)</t>
  </si>
  <si>
    <t>УКС</t>
  </si>
  <si>
    <t>Строительство водозаборного сооружения со станцией очистки воды в п. Кедровый (ПИР, СМР)</t>
  </si>
  <si>
    <t xml:space="preserve">Выполнение работ по оценке запасов пресных подземных вод для хозяйственно-питьевого и производственно-технического водоснабжения ВОС в д. Ярки Ханты-Мансийского района. </t>
  </si>
  <si>
    <t>ДСАиЖКХ</t>
  </si>
  <si>
    <t>Основное мероприятие. Строительство, реконструкция, капитальный ремонт и ремонт объектов коммунального хозяйства и инженерных сетей</t>
  </si>
  <si>
    <t>Субсидии на возмещение затрат предприятиям, осуществляющим проведение капитального ремонта систем теплоснабжения, газоснабжения, водоснабжения,  водоотведения и подготовку к осенне-зимнему периоду жилищно-коммунального комплекса муниципального образования Ханты-Мансийского района</t>
  </si>
  <si>
    <t>Разработка проектно-сметной документации по капитальному ремонту систем теплоснабжения, водоснабжения, газоснабжения и водоотведения при подготовке к осенне-зимнему периоду</t>
  </si>
  <si>
    <t>Строительство КОС в населенных пунктах Ханты-Мансийского района: п. Луговской</t>
  </si>
  <si>
    <t>Строительство сетей водоснабжения в п. Кедровый (ул. Старая Набережная) (ПИР)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</si>
  <si>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сетей водоснабжения с. Нялинское (ул. Лесная, ул. Кедровая, пер. Северный) (ПИР,СМР)</t>
  </si>
  <si>
    <t>Субсидии МП "ЖЭК-3" на осуществление капитальных вложений в объекты капитального строительства муниципальной собственности "Строительство сетей водоснабжения в с.Елизарово"</t>
  </si>
  <si>
    <t>Пуско-наладочные работы ГРС "Ярки" в СП Шапша, д. Ярки</t>
  </si>
  <si>
    <t>Строительство (кольцевание) сетей водоснабжения по ул. Северная, пер. Восточный (с установкой пожарных гидрантов) в д. Шапша (ПИР)</t>
  </si>
  <si>
    <t xml:space="preserve">Капитальный ремонт систем теплоснабжения, газоснабжения, водоснабжения, водоотведения и подготовку к осенне-зимнему периоду жилищно-коммунального комплекса муниципального образования Ханты-Мансийского района. </t>
  </si>
  <si>
    <t>Ремонт водопроводного колодца с устройством пожарного гидранта по ул. Снежная в районе дома №20 п. Горноправдинск.</t>
  </si>
  <si>
    <t>Субсидии МП "ЖЭК-3" на осуществление капитальных вложений в объекты капитального строительства муниципальной собственности  "Устройство полиэтиленового водопровода с водозаборными  колонками в п. Сибирский от ВОС по ул. Центральная до школы-сада"</t>
  </si>
  <si>
    <t xml:space="preserve">Подводящий газопровод к п. Горноправдинск. Резервная ветка (ПСД, СМР) </t>
  </si>
  <si>
    <t>Реконструкция локальных очистных сооружений с 1300 м3/сут до 2000 м3/сут, 2-ой этап п. Горноправдинск</t>
  </si>
  <si>
    <t xml:space="preserve">Строительство сетей холодного водоснабжения по ул. Лесная, пер. Торговый 1,2, пер. Северный п. Выкатной </t>
  </si>
  <si>
    <t>Субсидии МП "ЖЭК-3" на осуществление капитальных вложений в объекты капитального строительства муниципальной собственности "Строительство сетей центрального водоснабжения п. Выкатной"</t>
  </si>
  <si>
    <t xml:space="preserve">Строительство сетей водоснабжения д. Ягурьях (ПИР,СМР) </t>
  </si>
  <si>
    <t>3.</t>
  </si>
  <si>
    <t>Основное мероприятие. Аварийно-технический запас</t>
  </si>
  <si>
    <t>Приобретение резерва материально-технических ресурсов для устранения неисправностей и аварий на объектах жилищно-коммунального хозяйства Ханты-Мансийского района</t>
  </si>
  <si>
    <t>3.1.</t>
  </si>
  <si>
    <t>Основное мероприятие. Расходы на обеспечение исполнения муниципальных функций</t>
  </si>
  <si>
    <t>4.</t>
  </si>
  <si>
    <t>Содержание департамента строительства, архитектуры и ЖКХ</t>
  </si>
  <si>
    <t>4.1.</t>
  </si>
  <si>
    <t>Содержание муниципального казенного учреждения "Управление капитального строительства и ремонта"</t>
  </si>
  <si>
    <t>4.2.</t>
  </si>
  <si>
    <t>Основное мероприятие "Приобретение спецтехники для улучшения качества предоставляемых коммунальных услуг"</t>
  </si>
  <si>
    <t>5.</t>
  </si>
  <si>
    <t>Приобретение спецтехники на условиях финансовой аренды (лизинг)</t>
  </si>
  <si>
    <t>5.1.</t>
  </si>
  <si>
    <t xml:space="preserve">Основное мероприятие. Повышение качества бытового обслуживания </t>
  </si>
  <si>
    <t>6.</t>
  </si>
  <si>
    <t>Субсидии на возмещение затрат муниципальному предприятию «ЖЭК-3», предоставляющему услуги населению по тарифам, не обеспечивающим издержки бань</t>
  </si>
  <si>
    <t>6.1.</t>
  </si>
  <si>
    <t>Основное мероприятие. Повышение уровня благосостояния населения</t>
  </si>
  <si>
    <t>7.</t>
  </si>
  <si>
    <t>Субсидии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</t>
  </si>
  <si>
    <t>7.1.</t>
  </si>
  <si>
    <t>7.2.</t>
  </si>
  <si>
    <t xml:space="preserve">Основное мероприятие. Возмещение недополученных доходов организациям, осуществляющим реализацию электрической энергии в зоне децентрализованного электроснабжения на территории Ханты-Мансийского района </t>
  </si>
  <si>
    <t>8.</t>
  </si>
  <si>
    <t>Субсидии на возмещение недополученных доходов Акционерному обществу «Югорская энергетическая компания децентрализованной зоны», осуществляющему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на территории Ханты-Мансийского района, по цене электрической энергии зоны централизованного электроснабжения</t>
  </si>
  <si>
    <t>8.1.</t>
  </si>
  <si>
    <t xml:space="preserve"> средства предприятий –недропользователей</t>
  </si>
  <si>
    <t>Субсидия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округа, по социально ориентированным тарифам</t>
  </si>
  <si>
    <t>8.2.</t>
  </si>
  <si>
    <t>план на 2023 год</t>
  </si>
  <si>
    <t xml:space="preserve">ПСД разработана. Стоимость выполнения работ составляет 13 320,01 тыс.рублей. Для выполнения работ недостаточно средств. 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</si>
  <si>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полиэтиленового водопровода в п.Луговской по ул.Ленина"</t>
  </si>
  <si>
    <t>Строительство сетей водоотведения по ул.Боровая д.Шапша</t>
  </si>
  <si>
    <t>Субсидии на возмещение затрат муниципальному предприятию "ЖЭК-3" на содержание площадок временного накопления ТКО в Ханты-Мансийском районе  (средства местного бюджета)</t>
  </si>
  <si>
    <t xml:space="preserve">Работы выполнены. </t>
  </si>
  <si>
    <t>Субсидии МП "ЖЭК"-3 на осуществление капитальных вложений в объекты капитального строительства муниципальной собственности "Водоснабжение микрорайона индивидуальной застройки "Кайгарка" п.Горноправдинск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</si>
  <si>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КОС в населенных пунктах Ханты-Мансийского района: с. Селиярово"</t>
  </si>
  <si>
    <t xml:space="preserve"> средства предприятий –недропользователей ООО "РН-Юганскнефтегаз"</t>
  </si>
  <si>
    <t>Строительство сетей водоснабжения в п. Кедровый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</si>
  <si>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</si>
  <si>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</si>
  <si>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</si>
  <si>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</si>
  <si>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</si>
  <si>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</si>
  <si>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</si>
  <si>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</si>
  <si>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</si>
  <si>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</si>
  <si>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</si>
  <si>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</si>
  <si>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</si>
  <si>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</si>
  <si>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</si>
  <si>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</si>
  <si>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</si>
  <si>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</si>
  <si>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</si>
  <si>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</si>
  <si>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</si>
  <si>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</si>
  <si>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</si>
  <si>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</si>
  <si>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</si>
  <si>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</si>
  <si>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 xml:space="preserve">Заключен МК № 0187300008421000063 от 14.05.2021 с ИП Дацюк Е.А на сумму 200,5 тыс.рублей. Работы выполнены. </t>
  </si>
  <si>
    <t>Заключен муниципальный контракт №01873000084200001600001 от 16.07.2020  с ООО "ИНЖЕНЕРПРОЕКТГРУПП" на проведение ПИР на сумму 900,0 тыс.рублей. Работы выполнены.</t>
  </si>
  <si>
    <t>Финансовые средства были выделены в сентябре 2023 года за счет средств ООО "РН-Юганскнефтегаз". Необходима разработка проектно-сметной документации. Проведение СМР планируется после разработки ПСД.</t>
  </si>
  <si>
    <t xml:space="preserve">Приобретение в лизинг на 2022-2025 гг.:                                                                                      2022 г - 31 436 500,0 рублей; 2023 г - 53 085 000,0 рублей;                           2024 г - 53 085 000,0 рублей; 2025г - 38 993 280,0 рублей.                                                                      Приобретена спецтехника (в 2022 году 19 ед., в 2023 году 11 ед.)                                                                                                        - Машина коммунальная на базе трактора "Беларус" - 4 шт.                                                                                                                                                            - Автоцистерна для перевозки пищевых жидкостей  ГАЗ - 1 шт.                                                                                                                                                             - Трактор гусеничный промышленный - 2 шт.                                                                                                        - Автоцистерна вакуумная  КАМАЗ - 4 шт.                                                                                 - Экскаватор универсальный колесный одноковшовый - 4 шт.                                                                                                                                                                        - Самосвал КАМАЗ - 2 шт.                                                                                                           -  Экскаватор универсальный колесный одноковшовый 2 шт.                                                                                                            -  Трактор гусеничный сельскохозяйственный  - 2 шт.                                                                                              - УАЗ "Патриот" - 8 шт..                                                                                                                                  - Автомобиль LADA NIVA TRAVEL - 1 шт. </t>
  </si>
  <si>
    <t>Ремонт системы
инженерной
инфраструктуры (СП Выкатной)</t>
  </si>
  <si>
    <t>СП Выкатной</t>
  </si>
  <si>
    <t xml:space="preserve">Строительство объекта выполнено в 2022 году. В 2023 году заключен муниципальный контракт от 17.03.2023 с ИП Грошиков Е.Г. на сумму 380,0 тыс.рублей  на оказание услуг по изготовлению технического плана для сдачи объекта в муниципальную собственность. Работы выполнены. </t>
  </si>
  <si>
    <t>Заключен муниципальный контракт № 0187300008421000254 от 02.11.2021 с ООО "ВОСТОКГЕО" на 695,7 тыс. рублей. Подготовлен проект по оценке запасов пресных подземных вод. Получено положительное заключение  госэкспертизы. Проведена актуализация отчета. Отчет прошел санитарную экспертизу и будет  направлен для прохождения экспертизы в Департамент по недропользованию по Уральскому федеральному округу (Уралнедра). Исполнение планируется 1 квартале 2024 года.</t>
  </si>
  <si>
    <t>Заключен муниципальный контракт № 0187300008422000027 от 04.04.2022 с ООО "ДЕЛЬТА" на сумму 70 290,9 тыс. рублей.  Предоставлен аванс в размере 30% в соответствии с условиями контракта. Подрядной организацией проводится корректировка ПСД. Осуществляются мероприятия по приобретению оборудования и строительных материалов.</t>
  </si>
  <si>
    <t>Заключено соглашение на предоставление субсидии с МП «ЖЭК-3» на сумму 77 172,0 тыс. рублей. (2023 год - 23 152 0 тыс. рублей, 2024 год- 54 020,0 тыс. рублей). МП «ЖЭК-3» заключен контракт №0587600003923000012 от 21.06.2023 с  ООО "Дельта" на сумму 77 172,0 тыс. рублей. Предоставлен аванс в размере 20% в соответствии с условиями контракта. Подрядной организацией проводится корректировка ПСД. Осуществляются мероприятия по приобретению оборудования и строительных материалов.</t>
  </si>
  <si>
    <t>Заключено Соглашение о предоставлении субсидии МП "ЖЭК-3" на сумму 5 583,0 тыс. рублей.  МП "ЖЭК-3"  заключен  контракт № 0587600003923000024 от 09.10.2023 с ИП Брага В.И. на сумму 5 582,5 тыс. рублей. Подрядной организацией нарушены сроки выполнения работ. Исполнение планируется в 2024 году.</t>
  </si>
  <si>
    <t xml:space="preserve">Заключено Соглашение о предоставлении субсидии МП "ЖЭК-3" на сумму 4 808,3 тыс. рублей. МП "ЖЭК-3" заключены контракты № 33-39 от 29.08.22 с ИП Брага В.И. на сумму 3 765,7 тыс. рублей. Работы выполнены.                                                                                                                          МП "ЖЭК-3" заключен контракт  от 18.08.2023 на сумму 337,5 тыс. рублей на подключение сетей водоснабжения. Планируется проведение пуско-наладочных работ на объекте в 2024 году.                                                                                                             </t>
  </si>
  <si>
    <t xml:space="preserve">Заключен муниципальный контракт № 0187300008421000260 от 29.12.2021 ООО "ДЕЛЬТА" на сумму  17 632,7 тыс.рублей. В 2022, 2023 годах выполнены работы на сумму 15 555,4 тыс. рублей.  Работы по контракту выполнены, произведена оплата согласно предоставленной отчетной документации. На остаток средств был заключен муниципальный контракт от 23.08.2023 с ИП Брага В.И. на сумму 2 077,3 тыс. рублей на выполнение работ по закольцовке сетей по ул. Лесная, п. Выкатной со сроком исполнения до 15.12.2023. Подрядной организацией нарушены сроки выполнения работ.МК расторгнут по соглашению сторон.   </t>
  </si>
  <si>
    <t>Заключено соглашение на предоставление субсидии с МП "ЖЭК-3" на сумму 6 992,2 тыс рублей. МП «ЖЭК-3» заключен  контракт №0587600003923000007 от 20.04.2023 с ООО "Дельта" на сумму 6 992,2 тыс. рублей. Предоставлен аванс в размере 50 % в соответствии с условиями  контракта. Подрядной организацией нарушены сроки выполнения работ. Выполнение планируется в 1 квартале 2024 года.</t>
  </si>
  <si>
    <t>Заключены муниципальные контракты № 62,63 от 14.12.2023 с ООО Спецтехпроект на сумму 846,0 тыс.рублей на выполнение работ по разработке рабочей и сметной документации.                                                                                                Работы выполнены.</t>
  </si>
  <si>
    <t xml:space="preserve">Выполнены работы:                                                                                                      - Ремонт системы отопления по адресу п.Выкатной, ул.Школьная, д.22Е.                                                                                                             - Подключение и проведение водоснабжения по адресам пер.Торговый, д. 6, кв. 4, пер.Торговый д. 2 кв.1. п.Выкатной.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Ремонт системы отопления в тренажерном зале п. Выкатной.                                                                                                                                   </t>
  </si>
  <si>
    <t>Наименование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районе»</t>
  </si>
  <si>
    <t xml:space="preserve">Разработана рабочая и проектно-сметная документация:
- по капитальному ремонту инженерных сетей тепло-водоснабжения в п. Луговской: ул. Ленина, ул. Гагарина, ул. Рабочая, ул. Комсомольская,  ул. Школьная, ул. Заводская, ул. Строителей; 
 - по капитальному ремонту инженерных сетей тепло-водоснабжения в п. Горноправдинск;                                                                                                                                         
- по капитальному ремонту систем теплоснабжения, водоснабжения, газоснабжения и водоотведения п. Горноправдинск, от ул. Поспелова до КНС «Таёжная», с. Нялинское, ул. Яброва и Фомина.  
</t>
  </si>
  <si>
    <t xml:space="preserve">Заключен муниципальный контракт №0187300008422000175 от 22.08.2022 с ООО "ПРОМГАЗКОМПЛЕКТ" на сумму                                                               3 325,0 тыс. руб на проведение пуско-наладочных работ. Заключены контракты на поставку услуг электроснабжения, на оказание услуг по транспортировке газа. Произведена оплата услуг электроснабжения. Ведется работа по заключению договора на пуск газа. Пуско-наладочные работы планируется выполнить в 2024 году. </t>
  </si>
  <si>
    <t xml:space="preserve">Заключено соглашение о предоставлении субсидии  МП "ЖЭК-3" на сумму 22 914,9 тыс. рублей. МП "ЖЭК-3" заключен  контракт № 0587600003923000008 от 10.05.2023 с ООО "ДЕЛЬТА" на сумму 21 154,1 тыс. руб. Работы выполнены. </t>
  </si>
  <si>
    <t xml:space="preserve">Завершен капитальный ремонт ремонт наружных сетей водоснабжения по адресу: Ханты-Мансийский район, с.Троица, от здания котельной до детского сада (монтаж колодцев, монтаж узлов, установка водозаборных колонок). </t>
  </si>
  <si>
    <t xml:space="preserve">Заключен муниципальный контракт №01873000084200001730001 от 24.07.2020  с ООО "Атомстройпроект" на сумму  298 563,9 тыс. руб. Выполнение составило 295 910,4 тыс. руб. Оплата произведена в соответствии с предоставленной исполнительной документацией. Строительство объекта завершено.  </t>
  </si>
  <si>
    <t>Заключено Соглашение с МП "ЖЭК-3" на сумму 6 699,4 тыс. руб. от 11.07.2022.  МП "ЖЭК-3" заключен  контракт от 16.05.2022 №0587600003922000011 с ООО "ДЕЛЬТА" на сумму 6 699,4 тыс. рублей.  Работы выполнены. В 2022 году произведена оплата выполненных работ в соответствии с предоставленной исполнительной документацией на сумму 6 129,5 рублей.                                                                                                                                                                                                                            Остаток средств в сумме 569,8 тыс. рублей не востребован.</t>
  </si>
  <si>
    <t xml:space="preserve">Пополнен резерв материально-технических ресурсов:                                                - трубы напорные полиэтиленовые (диаметр 110 мм, 63 мм, 50 мм) - 1256 м;
- насосы химические центробежные - 29 шт.;
- установка электрогенераторная - 9 шт;
-  труба полиэтиленовая (газовая) (диаметр 32 мм), 600 м.;
- газорегуляторный пункт шкафной.                                                                                                                                
                                                                      </t>
  </si>
  <si>
    <t>Заключено соглашение с МП "ЖЭК-3" на сумму 20 000,0 тыс. рублей. Перечисление субсидий производится на основании фактически предоставленных услуг. Предоставлены банные услуги в количестве 10 058 помывок.</t>
  </si>
  <si>
    <t xml:space="preserve">Заключено соглашение с МП "ЖЭК-3" на сумму 26 882,5 тыс. рублей. Предоставлена субсидия МП "ЖЭК-3" на содержание площадок временного накопления ТКО в населенных пунктах: с. Цингалы, п. Сибирский, с. Тюли, п. Выкатной, д. Белогорье, п. Кирпичный, с. Троица, п. Пырьях, д.Согом, с.Селиярово.                   </t>
  </si>
  <si>
    <t xml:space="preserve">Заключено соглашение с ООО "ЦОТ" на сумму 14 572,8 тыс. рублей. Перечисление субсидий производится на основании фактически реализованных объемов.  Объем реализованного сжиженного газа составил 29 950 кг. </t>
  </si>
  <si>
    <t xml:space="preserve">Предоставлена субсидия МП "ЖЭК-3" на выполнение работ по подготовке объектов жилищно-коммунального хозяйства к работе в осенне-зимний период 2022-2023 года. Перечисление субсидии производится на основании предоставленной исполнительной документации. </t>
  </si>
  <si>
    <t>Разработана проектно-сметная документация. Заключен муниципальный контракт на строительство объекта № 0187300008423000226 от 04.12.2023 с ООО "СВТК-СТРОЙ" на сумму 23 078,1 тыс рублей. Контракт расторгнут подрядной организацией в одностороннем порядке в связи с невозможностью доставки строительных материалов в период межсезонного отсутствия зимних дорог.</t>
  </si>
  <si>
    <t>Отчет о ходе реализации муниципальной программы и использования финансовых средств за 2023 год</t>
  </si>
  <si>
    <t>Мероприятия муниципальной программы</t>
  </si>
  <si>
    <t>Сумма, тыс. рублей</t>
  </si>
  <si>
    <t>исполнено (касса)</t>
  </si>
  <si>
    <t>% исполнения</t>
  </si>
  <si>
    <t xml:space="preserve">Информация об исполнении
</t>
  </si>
  <si>
    <t xml:space="preserve">Источники финансирования
</t>
  </si>
  <si>
    <t>Заключен муниципальный контракт № 0187300008422000007 от 21.02.2022 с ООО "АТОМСТРОЙПРОЕКТ" на сумму 9 846,5 тыс. рублей на выполнение работ по разработке проектно-сметной документации. ПСД разработана. Документы находятся на гос.экспертизе. Исполнение планируется в 1 квартале 2024 года.</t>
  </si>
  <si>
    <t>Заключен муниципальный контракт № 0187300008422000008 от 25.02.2022 с ООО "АТОМСТРОЙПРОЕКТ" на сумму  9 863,9 тыс. рублей на выполнение работ по разработке проектно-сметной документации. ПСД разработана. Документы находятся на гос.экспертизе. Исполнение планируется в 1 квартале 2024 года.</t>
  </si>
  <si>
    <t xml:space="preserve">Заключен Договор с АО "Юграэнерго" на сумму 279 010,3 тыс. руб. Перечисление субсидий производится на основании фактически реализованных объемов. Объем реализованной электроэнергии составил                   8 334 954,49 кВт/час. </t>
  </si>
  <si>
    <t xml:space="preserve">Заключено Соглашение с АО "Юграэнерго" на сумму 75 397,4 тыс. руб. Перечисление субсидий производится на основании фактически реализованных объемов. Объем реализованной электроэнергии составил 2 657 847,0 кВт/час.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</si>
</sst>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" fontId="1" fillId="0" borderId="0" xfId="0" applyNumberFormat="1" applyFont="1"/>
    <xf numFmtId="4" fontId="6" fillId="2" borderId="0" xfId="0" applyNumberFormat="1" applyFont="1" applyFill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80" zoomScaleNormal="80" zoomScaleSheet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12" sqref="F12"/>
    </sheetView>
  </sheetViews>
  <sheetFormatPr defaultRowHeight="15.75" x14ac:dyDescent="0.25"/>
  <cols>
    <col min="1" max="1" width="5.85546875" style="22" customWidth="1"/>
    <col min="2" max="2" width="30.7109375" style="22" customWidth="1"/>
    <col min="3" max="3" width="25.5703125" style="22" customWidth="1"/>
    <col min="4" max="4" width="22.28515625" style="22" customWidth="1"/>
    <col min="5" max="5" width="15.140625" style="22" customWidth="1"/>
    <col min="6" max="6" width="15.42578125" style="22" customWidth="1"/>
    <col min="7" max="7" width="16.85546875" style="22" customWidth="1"/>
    <col min="8" max="8" width="71.7109375" style="22" customWidth="1"/>
    <col min="9" max="9" width="12.42578125" style="1" bestFit="1" customWidth="1"/>
    <col min="10" max="10" width="12" style="1" bestFit="1" customWidth="1"/>
    <col min="11" max="16384" width="9.140625" style="1"/>
  </cols>
  <sheetData>
    <row r="1" spans="1:10" ht="20.25" customHeight="1" x14ac:dyDescent="0.25">
      <c r="A1" s="34" t="s">
        <v>129</v>
      </c>
      <c r="B1" s="34"/>
      <c r="C1" s="34"/>
      <c r="D1" s="34"/>
      <c r="E1" s="34"/>
      <c r="F1" s="34"/>
      <c r="G1" s="34"/>
      <c r="H1" s="34"/>
    </row>
    <row r="2" spans="1:10" ht="39" customHeight="1" x14ac:dyDescent="0.25">
      <c r="A2" s="45" t="s">
        <v>116</v>
      </c>
      <c r="B2" s="45"/>
      <c r="C2" s="45"/>
      <c r="D2" s="45"/>
      <c r="E2" s="45"/>
      <c r="F2" s="45"/>
      <c r="G2" s="45"/>
      <c r="H2" s="45"/>
    </row>
    <row r="3" spans="1:10" ht="12.75" customHeight="1" x14ac:dyDescent="0.25">
      <c r="A3" s="41"/>
      <c r="B3" s="42"/>
      <c r="C3" s="42"/>
      <c r="D3" s="42"/>
      <c r="E3" s="42"/>
      <c r="F3" s="42"/>
      <c r="G3" s="42"/>
      <c r="H3" s="15"/>
    </row>
    <row r="4" spans="1:10" ht="19.5" customHeight="1" x14ac:dyDescent="0.25">
      <c r="A4" s="57" t="s">
        <v>0</v>
      </c>
      <c r="B4" s="57" t="s">
        <v>130</v>
      </c>
      <c r="C4" s="57" t="s">
        <v>135</v>
      </c>
      <c r="D4" s="57" t="s">
        <v>1</v>
      </c>
      <c r="E4" s="62" t="s">
        <v>131</v>
      </c>
      <c r="F4" s="63"/>
      <c r="G4" s="64"/>
      <c r="H4" s="43" t="s">
        <v>134</v>
      </c>
    </row>
    <row r="5" spans="1:10" ht="19.5" customHeight="1" x14ac:dyDescent="0.25">
      <c r="A5" s="57"/>
      <c r="B5" s="57"/>
      <c r="C5" s="57"/>
      <c r="D5" s="57"/>
      <c r="E5" s="65"/>
      <c r="F5" s="66"/>
      <c r="G5" s="67"/>
      <c r="H5" s="44"/>
    </row>
    <row r="6" spans="1:10" ht="67.5" customHeight="1" x14ac:dyDescent="0.25">
      <c r="A6" s="57"/>
      <c r="B6" s="57"/>
      <c r="C6" s="57"/>
      <c r="D6" s="57"/>
      <c r="E6" s="13" t="s">
        <v>64</v>
      </c>
      <c r="F6" s="13" t="s">
        <v>132</v>
      </c>
      <c r="G6" s="13" t="s">
        <v>133</v>
      </c>
      <c r="H6" s="44"/>
    </row>
    <row r="7" spans="1:10" s="2" customFormat="1" ht="9.75" customHeigh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16">
        <v>8</v>
      </c>
    </row>
    <row r="8" spans="1:10" x14ac:dyDescent="0.25">
      <c r="A8" s="58" t="s">
        <v>2</v>
      </c>
      <c r="B8" s="58"/>
      <c r="C8" s="3" t="s">
        <v>3</v>
      </c>
      <c r="D8" s="24"/>
      <c r="E8" s="25">
        <f>SUM(E9+E10)</f>
        <v>900698.55221999995</v>
      </c>
      <c r="F8" s="25">
        <f>SUM(F9+F10)</f>
        <v>726916.41434000002</v>
      </c>
      <c r="G8" s="26">
        <f>IF(F8=0,"",F8*100/E8)</f>
        <v>80.705849093276569</v>
      </c>
      <c r="H8" s="17"/>
      <c r="I8" s="5"/>
      <c r="J8" s="5"/>
    </row>
    <row r="9" spans="1:10" ht="31.5" x14ac:dyDescent="0.25">
      <c r="A9" s="58"/>
      <c r="B9" s="58"/>
      <c r="C9" s="3" t="s">
        <v>4</v>
      </c>
      <c r="D9" s="24"/>
      <c r="E9" s="25">
        <f>SUM(E20+E55+E58+E60)</f>
        <v>350332.66185999999</v>
      </c>
      <c r="F9" s="25">
        <f>SUM(F20+F55+F58+F60)</f>
        <v>350331.6</v>
      </c>
      <c r="G9" s="26">
        <f t="shared" ref="G9:G60" si="0">IF(F9=0,"",F9*100/E9)</f>
        <v>99.999696899514205</v>
      </c>
      <c r="H9" s="17"/>
      <c r="J9" s="6"/>
    </row>
    <row r="10" spans="1:10" x14ac:dyDescent="0.25">
      <c r="A10" s="58"/>
      <c r="B10" s="58"/>
      <c r="C10" s="3" t="s">
        <v>5</v>
      </c>
      <c r="D10" s="24"/>
      <c r="E10" s="25">
        <f>SUM(E12:E14)</f>
        <v>550365.89035999996</v>
      </c>
      <c r="F10" s="25">
        <f>SUM(F12:F14)</f>
        <v>376584.81434000004</v>
      </c>
      <c r="G10" s="26">
        <f t="shared" si="0"/>
        <v>68.424446524778645</v>
      </c>
      <c r="H10" s="17"/>
    </row>
    <row r="11" spans="1:10" x14ac:dyDescent="0.25">
      <c r="A11" s="58"/>
      <c r="B11" s="58"/>
      <c r="C11" s="3" t="s">
        <v>6</v>
      </c>
      <c r="D11" s="24"/>
      <c r="E11" s="25"/>
      <c r="F11" s="25"/>
      <c r="G11" s="26" t="str">
        <f t="shared" si="0"/>
        <v/>
      </c>
      <c r="H11" s="17"/>
    </row>
    <row r="12" spans="1:10" ht="31.5" x14ac:dyDescent="0.25">
      <c r="A12" s="58"/>
      <c r="B12" s="58"/>
      <c r="C12" s="3" t="s">
        <v>7</v>
      </c>
      <c r="D12" s="24"/>
      <c r="E12" s="25">
        <f>SUM(E16+E17+E18+E21+E23+E24+E25+E28+E29+E30+E31-E32+E33+E34+E35+E38+E40+E42+E43+E46+E48+E49+E51+E53+E56)</f>
        <v>433193.87419999996</v>
      </c>
      <c r="F12" s="25">
        <f>SUM(F16+F17+F18+F21+F23+F24+F25+F28+F29+F30+F31-F32+F33+F34+F35+F38+F40+F42+F43+F46+F48+F49+F51+F53+F56)</f>
        <v>319954.38897000003</v>
      </c>
      <c r="G12" s="26">
        <f t="shared" si="0"/>
        <v>73.859398303098175</v>
      </c>
      <c r="H12" s="17"/>
    </row>
    <row r="13" spans="1:10" ht="102" customHeight="1" x14ac:dyDescent="0.25">
      <c r="A13" s="58"/>
      <c r="B13" s="58"/>
      <c r="C13" s="3" t="s">
        <v>8</v>
      </c>
      <c r="D13" s="24"/>
      <c r="E13" s="25">
        <f>SUM(E22+E59)</f>
        <v>32160.916160000004</v>
      </c>
      <c r="F13" s="25">
        <f>SUM(F22+F59)</f>
        <v>32160.833000000002</v>
      </c>
      <c r="G13" s="26">
        <f t="shared" si="0"/>
        <v>99.999741425276611</v>
      </c>
      <c r="H13" s="17"/>
    </row>
    <row r="14" spans="1:10" ht="48.75" customHeight="1" x14ac:dyDescent="0.25">
      <c r="A14" s="58"/>
      <c r="B14" s="58"/>
      <c r="C14" s="3" t="s">
        <v>10</v>
      </c>
      <c r="D14" s="24"/>
      <c r="E14" s="25">
        <f>SUM(E26+E27+E32+E36+E39+E37+E41+E44)</f>
        <v>85011.1</v>
      </c>
      <c r="F14" s="25">
        <f>SUM(F26+F27+F32+F36+F39+F37+F41+F44)</f>
        <v>24469.592369999998</v>
      </c>
      <c r="G14" s="26">
        <f t="shared" si="0"/>
        <v>28.783996878054744</v>
      </c>
      <c r="H14" s="17"/>
    </row>
    <row r="15" spans="1:10" ht="21" customHeight="1" x14ac:dyDescent="0.25">
      <c r="A15" s="4" t="s">
        <v>9</v>
      </c>
      <c r="B15" s="35" t="s">
        <v>11</v>
      </c>
      <c r="C15" s="36"/>
      <c r="D15" s="37"/>
      <c r="E15" s="7"/>
      <c r="F15" s="8"/>
      <c r="G15" s="26" t="str">
        <f t="shared" si="0"/>
        <v/>
      </c>
      <c r="H15" s="17"/>
    </row>
    <row r="16" spans="1:10" ht="84.75" customHeight="1" x14ac:dyDescent="0.25">
      <c r="A16" s="9" t="s">
        <v>74</v>
      </c>
      <c r="B16" s="10" t="s">
        <v>12</v>
      </c>
      <c r="C16" s="10" t="s">
        <v>5</v>
      </c>
      <c r="D16" s="14" t="s">
        <v>13</v>
      </c>
      <c r="E16" s="27">
        <v>9846.4699999999993</v>
      </c>
      <c r="F16" s="27">
        <v>0</v>
      </c>
      <c r="G16" s="28" t="str">
        <f t="shared" si="0"/>
        <v/>
      </c>
      <c r="H16" s="18" t="s">
        <v>136</v>
      </c>
    </row>
    <row r="17" spans="1:8" ht="91.5" customHeight="1" x14ac:dyDescent="0.25">
      <c r="A17" s="9" t="s">
        <v>75</v>
      </c>
      <c r="B17" s="10" t="s">
        <v>14</v>
      </c>
      <c r="C17" s="10" t="s">
        <v>5</v>
      </c>
      <c r="D17" s="14" t="s">
        <v>13</v>
      </c>
      <c r="E17" s="27">
        <v>9863.92</v>
      </c>
      <c r="F17" s="27">
        <v>0</v>
      </c>
      <c r="G17" s="28" t="str">
        <f t="shared" si="0"/>
        <v/>
      </c>
      <c r="H17" s="18" t="s">
        <v>137</v>
      </c>
    </row>
    <row r="18" spans="1:8" ht="132" customHeight="1" x14ac:dyDescent="0.25">
      <c r="A18" s="9" t="s">
        <v>76</v>
      </c>
      <c r="B18" s="10" t="s">
        <v>15</v>
      </c>
      <c r="C18" s="10" t="s">
        <v>5</v>
      </c>
      <c r="D18" s="14" t="s">
        <v>16</v>
      </c>
      <c r="E18" s="27">
        <v>695.69</v>
      </c>
      <c r="F18" s="27">
        <v>0</v>
      </c>
      <c r="G18" s="28" t="str">
        <f t="shared" si="0"/>
        <v/>
      </c>
      <c r="H18" s="18" t="s">
        <v>107</v>
      </c>
    </row>
    <row r="19" spans="1:8" ht="32.25" customHeight="1" x14ac:dyDescent="0.25">
      <c r="A19" s="9" t="s">
        <v>77</v>
      </c>
      <c r="B19" s="38" t="s">
        <v>17</v>
      </c>
      <c r="C19" s="39"/>
      <c r="D19" s="40"/>
      <c r="E19" s="11"/>
      <c r="F19" s="27"/>
      <c r="G19" s="28" t="str">
        <f t="shared" si="0"/>
        <v/>
      </c>
      <c r="H19" s="19"/>
    </row>
    <row r="20" spans="1:8" ht="51.75" customHeight="1" x14ac:dyDescent="0.25">
      <c r="A20" s="32" t="s">
        <v>78</v>
      </c>
      <c r="B20" s="51" t="s">
        <v>18</v>
      </c>
      <c r="C20" s="10" t="s">
        <v>4</v>
      </c>
      <c r="D20" s="59" t="s">
        <v>16</v>
      </c>
      <c r="E20" s="27">
        <v>11507.5</v>
      </c>
      <c r="F20" s="27">
        <v>11507.5</v>
      </c>
      <c r="G20" s="28">
        <f t="shared" si="0"/>
        <v>100</v>
      </c>
      <c r="H20" s="46" t="s">
        <v>127</v>
      </c>
    </row>
    <row r="21" spans="1:8" ht="47.25" customHeight="1" x14ac:dyDescent="0.25">
      <c r="A21" s="68"/>
      <c r="B21" s="61"/>
      <c r="C21" s="10" t="s">
        <v>5</v>
      </c>
      <c r="D21" s="59"/>
      <c r="E21" s="27">
        <v>77660.399999999994</v>
      </c>
      <c r="F21" s="27">
        <v>63463.462</v>
      </c>
      <c r="G21" s="28">
        <f t="shared" si="0"/>
        <v>81.719205669813704</v>
      </c>
      <c r="H21" s="50"/>
    </row>
    <row r="22" spans="1:8" ht="135" customHeight="1" x14ac:dyDescent="0.25">
      <c r="A22" s="33"/>
      <c r="B22" s="52"/>
      <c r="C22" s="10" t="s">
        <v>8</v>
      </c>
      <c r="D22" s="59"/>
      <c r="E22" s="27">
        <v>2001.9</v>
      </c>
      <c r="F22" s="27">
        <v>2001.9</v>
      </c>
      <c r="G22" s="28">
        <f t="shared" si="0"/>
        <v>100</v>
      </c>
      <c r="H22" s="47"/>
    </row>
    <row r="23" spans="1:8" ht="153.75" customHeight="1" x14ac:dyDescent="0.25">
      <c r="A23" s="9" t="s">
        <v>79</v>
      </c>
      <c r="B23" s="10" t="s">
        <v>19</v>
      </c>
      <c r="C23" s="10" t="s">
        <v>5</v>
      </c>
      <c r="D23" s="14" t="s">
        <v>13</v>
      </c>
      <c r="E23" s="27">
        <v>3840</v>
      </c>
      <c r="F23" s="27">
        <v>3840</v>
      </c>
      <c r="G23" s="28">
        <f t="shared" si="0"/>
        <v>100</v>
      </c>
      <c r="H23" s="20" t="s">
        <v>117</v>
      </c>
    </row>
    <row r="24" spans="1:8" ht="99.75" customHeight="1" x14ac:dyDescent="0.25">
      <c r="A24" s="9" t="s">
        <v>80</v>
      </c>
      <c r="B24" s="10" t="s">
        <v>20</v>
      </c>
      <c r="C24" s="10" t="s">
        <v>5</v>
      </c>
      <c r="D24" s="14" t="s">
        <v>13</v>
      </c>
      <c r="E24" s="27">
        <v>70290.600000000006</v>
      </c>
      <c r="F24" s="27">
        <v>21087.177</v>
      </c>
      <c r="G24" s="28">
        <f t="shared" si="0"/>
        <v>29.999995732003995</v>
      </c>
      <c r="H24" s="18" t="s">
        <v>108</v>
      </c>
    </row>
    <row r="25" spans="1:8" ht="167.25" customHeight="1" x14ac:dyDescent="0.25">
      <c r="A25" s="9" t="s">
        <v>81</v>
      </c>
      <c r="B25" s="10" t="s">
        <v>71</v>
      </c>
      <c r="C25" s="10" t="s">
        <v>5</v>
      </c>
      <c r="D25" s="14" t="s">
        <v>16</v>
      </c>
      <c r="E25" s="27">
        <v>23152</v>
      </c>
      <c r="F25" s="27">
        <v>15434.397999999999</v>
      </c>
      <c r="G25" s="28">
        <f t="shared" si="0"/>
        <v>66.665506219765021</v>
      </c>
      <c r="H25" s="18" t="s">
        <v>109</v>
      </c>
    </row>
    <row r="26" spans="1:8" ht="123.75" customHeight="1" x14ac:dyDescent="0.25">
      <c r="A26" s="9" t="s">
        <v>82</v>
      </c>
      <c r="B26" s="10" t="s">
        <v>21</v>
      </c>
      <c r="C26" s="10" t="s">
        <v>72</v>
      </c>
      <c r="D26" s="14" t="s">
        <v>13</v>
      </c>
      <c r="E26" s="27">
        <v>26065</v>
      </c>
      <c r="F26" s="27">
        <v>0</v>
      </c>
      <c r="G26" s="28" t="str">
        <f t="shared" si="0"/>
        <v/>
      </c>
      <c r="H26" s="18" t="s">
        <v>128</v>
      </c>
    </row>
    <row r="27" spans="1:8" ht="70.5" customHeight="1" x14ac:dyDescent="0.25">
      <c r="A27" s="9" t="s">
        <v>83</v>
      </c>
      <c r="B27" s="10" t="s">
        <v>73</v>
      </c>
      <c r="C27" s="10" t="s">
        <v>72</v>
      </c>
      <c r="D27" s="14" t="s">
        <v>13</v>
      </c>
      <c r="E27" s="27">
        <v>30356.9</v>
      </c>
      <c r="F27" s="27">
        <v>0</v>
      </c>
      <c r="G27" s="28"/>
      <c r="H27" s="18" t="s">
        <v>102</v>
      </c>
    </row>
    <row r="28" spans="1:8" ht="168" customHeight="1" x14ac:dyDescent="0.25">
      <c r="A28" s="9" t="s">
        <v>84</v>
      </c>
      <c r="B28" s="10" t="s">
        <v>22</v>
      </c>
      <c r="C28" s="10" t="s">
        <v>5</v>
      </c>
      <c r="D28" s="14" t="s">
        <v>16</v>
      </c>
      <c r="E28" s="27">
        <v>8137.1</v>
      </c>
      <c r="F28" s="27">
        <v>8131.9632799999999</v>
      </c>
      <c r="G28" s="28">
        <f t="shared" si="0"/>
        <v>99.936872841675779</v>
      </c>
      <c r="H28" s="18" t="s">
        <v>69</v>
      </c>
    </row>
    <row r="29" spans="1:8" ht="151.5" customHeight="1" x14ac:dyDescent="0.25">
      <c r="A29" s="9" t="s">
        <v>85</v>
      </c>
      <c r="B29" s="10" t="s">
        <v>23</v>
      </c>
      <c r="C29" s="10" t="s">
        <v>5</v>
      </c>
      <c r="D29" s="14" t="s">
        <v>16</v>
      </c>
      <c r="E29" s="27">
        <v>5583</v>
      </c>
      <c r="F29" s="27">
        <v>0</v>
      </c>
      <c r="G29" s="28" t="str">
        <f t="shared" si="0"/>
        <v/>
      </c>
      <c r="H29" s="18" t="s">
        <v>110</v>
      </c>
    </row>
    <row r="30" spans="1:8" ht="118.5" customHeight="1" x14ac:dyDescent="0.25">
      <c r="A30" s="9" t="s">
        <v>86</v>
      </c>
      <c r="B30" s="10" t="s">
        <v>24</v>
      </c>
      <c r="C30" s="10" t="s">
        <v>5</v>
      </c>
      <c r="D30" s="14" t="s">
        <v>13</v>
      </c>
      <c r="E30" s="27">
        <v>3621.3</v>
      </c>
      <c r="F30" s="27">
        <v>103.435</v>
      </c>
      <c r="G30" s="28">
        <f t="shared" si="0"/>
        <v>2.8562947007980557</v>
      </c>
      <c r="H30" s="18" t="s">
        <v>118</v>
      </c>
    </row>
    <row r="31" spans="1:8" ht="42.75" customHeight="1" x14ac:dyDescent="0.25">
      <c r="A31" s="32" t="s">
        <v>87</v>
      </c>
      <c r="B31" s="51" t="s">
        <v>70</v>
      </c>
      <c r="C31" s="10" t="s">
        <v>5</v>
      </c>
      <c r="D31" s="53" t="s">
        <v>16</v>
      </c>
      <c r="E31" s="27">
        <v>22914.9</v>
      </c>
      <c r="F31" s="27">
        <v>21154.400000000001</v>
      </c>
      <c r="G31" s="28">
        <f t="shared" ref="G31" si="1">IF(F31=0,"",F31*100/E31)</f>
        <v>92.317225909779225</v>
      </c>
      <c r="H31" s="46" t="s">
        <v>119</v>
      </c>
    </row>
    <row r="32" spans="1:8" ht="120.75" customHeight="1" x14ac:dyDescent="0.25">
      <c r="A32" s="33"/>
      <c r="B32" s="52"/>
      <c r="C32" s="10" t="s">
        <v>61</v>
      </c>
      <c r="D32" s="54"/>
      <c r="E32" s="27">
        <v>19714.8</v>
      </c>
      <c r="F32" s="27">
        <v>19714.8</v>
      </c>
      <c r="G32" s="28">
        <f t="shared" si="0"/>
        <v>100</v>
      </c>
      <c r="H32" s="47"/>
    </row>
    <row r="33" spans="1:8" ht="90" customHeight="1" x14ac:dyDescent="0.25">
      <c r="A33" s="9" t="s">
        <v>88</v>
      </c>
      <c r="B33" s="10" t="s">
        <v>25</v>
      </c>
      <c r="C33" s="10" t="s">
        <v>5</v>
      </c>
      <c r="D33" s="14" t="s">
        <v>13</v>
      </c>
      <c r="E33" s="27">
        <v>900</v>
      </c>
      <c r="F33" s="27">
        <v>900</v>
      </c>
      <c r="G33" s="28">
        <f t="shared" si="0"/>
        <v>100</v>
      </c>
      <c r="H33" s="18" t="s">
        <v>101</v>
      </c>
    </row>
    <row r="34" spans="1:8" ht="170.25" customHeight="1" x14ac:dyDescent="0.25">
      <c r="A34" s="9" t="s">
        <v>89</v>
      </c>
      <c r="B34" s="10" t="s">
        <v>26</v>
      </c>
      <c r="C34" s="10" t="s">
        <v>5</v>
      </c>
      <c r="D34" s="14" t="s">
        <v>13</v>
      </c>
      <c r="E34" s="27">
        <v>136.30000000000001</v>
      </c>
      <c r="F34" s="27">
        <v>136.23500000000001</v>
      </c>
      <c r="G34" s="28">
        <f t="shared" si="0"/>
        <v>99.9523110785033</v>
      </c>
      <c r="H34" s="18" t="s">
        <v>120</v>
      </c>
    </row>
    <row r="35" spans="1:8" ht="87" customHeight="1" x14ac:dyDescent="0.25">
      <c r="A35" s="9" t="s">
        <v>90</v>
      </c>
      <c r="B35" s="10" t="s">
        <v>27</v>
      </c>
      <c r="C35" s="10" t="s">
        <v>5</v>
      </c>
      <c r="D35" s="14" t="s">
        <v>13</v>
      </c>
      <c r="E35" s="27">
        <v>200.5</v>
      </c>
      <c r="F35" s="27">
        <v>200.51669000000001</v>
      </c>
      <c r="G35" s="28">
        <f t="shared" si="0"/>
        <v>100.00832418952619</v>
      </c>
      <c r="H35" s="18" t="s">
        <v>100</v>
      </c>
    </row>
    <row r="36" spans="1:8" ht="165" customHeight="1" x14ac:dyDescent="0.25">
      <c r="A36" s="9" t="s">
        <v>91</v>
      </c>
      <c r="B36" s="10" t="s">
        <v>28</v>
      </c>
      <c r="C36" s="10" t="s">
        <v>61</v>
      </c>
      <c r="D36" s="14" t="s">
        <v>16</v>
      </c>
      <c r="E36" s="27">
        <v>4808.3</v>
      </c>
      <c r="F36" s="27">
        <v>3765.7257300000001</v>
      </c>
      <c r="G36" s="28">
        <f t="shared" si="0"/>
        <v>78.31719589043945</v>
      </c>
      <c r="H36" s="18" t="s">
        <v>111</v>
      </c>
    </row>
    <row r="37" spans="1:8" ht="82.5" customHeight="1" x14ac:dyDescent="0.25">
      <c r="A37" s="9" t="s">
        <v>92</v>
      </c>
      <c r="B37" s="10" t="s">
        <v>29</v>
      </c>
      <c r="C37" s="10" t="s">
        <v>61</v>
      </c>
      <c r="D37" s="14" t="s">
        <v>13</v>
      </c>
      <c r="E37" s="27">
        <v>380</v>
      </c>
      <c r="F37" s="27">
        <v>380</v>
      </c>
      <c r="G37" s="28">
        <f t="shared" si="0"/>
        <v>100</v>
      </c>
      <c r="H37" s="18" t="s">
        <v>106</v>
      </c>
    </row>
    <row r="38" spans="1:8" ht="88.5" customHeight="1" x14ac:dyDescent="0.25">
      <c r="A38" s="9" t="s">
        <v>93</v>
      </c>
      <c r="B38" s="10" t="s">
        <v>30</v>
      </c>
      <c r="C38" s="10" t="s">
        <v>5</v>
      </c>
      <c r="D38" s="14" t="s">
        <v>13</v>
      </c>
      <c r="E38" s="27">
        <v>14650.3</v>
      </c>
      <c r="F38" s="27">
        <v>11660.012000000001</v>
      </c>
      <c r="G38" s="28">
        <f t="shared" si="0"/>
        <v>79.588895790529889</v>
      </c>
      <c r="H38" s="18" t="s">
        <v>121</v>
      </c>
    </row>
    <row r="39" spans="1:8" ht="166.5" customHeight="1" x14ac:dyDescent="0.25">
      <c r="A39" s="9" t="s">
        <v>94</v>
      </c>
      <c r="B39" s="10" t="s">
        <v>31</v>
      </c>
      <c r="C39" s="10" t="s">
        <v>61</v>
      </c>
      <c r="D39" s="14" t="s">
        <v>13</v>
      </c>
      <c r="E39" s="27">
        <v>2221.8000000000002</v>
      </c>
      <c r="F39" s="27">
        <v>144.46664000000001</v>
      </c>
      <c r="G39" s="28">
        <f t="shared" si="0"/>
        <v>6.5022342245026552</v>
      </c>
      <c r="H39" s="18" t="s">
        <v>112</v>
      </c>
    </row>
    <row r="40" spans="1:8" ht="145.5" customHeight="1" x14ac:dyDescent="0.25">
      <c r="A40" s="9" t="s">
        <v>95</v>
      </c>
      <c r="B40" s="10" t="s">
        <v>32</v>
      </c>
      <c r="C40" s="10" t="s">
        <v>5</v>
      </c>
      <c r="D40" s="14" t="s">
        <v>16</v>
      </c>
      <c r="E40" s="27">
        <v>569.79999999999995</v>
      </c>
      <c r="F40" s="27">
        <v>0</v>
      </c>
      <c r="G40" s="28" t="str">
        <f t="shared" si="0"/>
        <v/>
      </c>
      <c r="H40" s="18" t="s">
        <v>122</v>
      </c>
    </row>
    <row r="41" spans="1:8" ht="72.75" customHeight="1" x14ac:dyDescent="0.25">
      <c r="A41" s="9" t="s">
        <v>96</v>
      </c>
      <c r="B41" s="10" t="s">
        <v>33</v>
      </c>
      <c r="C41" s="10" t="s">
        <v>61</v>
      </c>
      <c r="D41" s="14" t="s">
        <v>13</v>
      </c>
      <c r="E41" s="27">
        <v>464.3</v>
      </c>
      <c r="F41" s="27">
        <v>0</v>
      </c>
      <c r="G41" s="28" t="str">
        <f t="shared" si="0"/>
        <v/>
      </c>
      <c r="H41" s="18" t="s">
        <v>65</v>
      </c>
    </row>
    <row r="42" spans="1:8" ht="164.25" customHeight="1" x14ac:dyDescent="0.25">
      <c r="A42" s="9" t="s">
        <v>97</v>
      </c>
      <c r="B42" s="10" t="s">
        <v>66</v>
      </c>
      <c r="C42" s="10" t="s">
        <v>5</v>
      </c>
      <c r="D42" s="14" t="s">
        <v>16</v>
      </c>
      <c r="E42" s="27">
        <v>6992.1</v>
      </c>
      <c r="F42" s="27">
        <v>3496.07</v>
      </c>
      <c r="G42" s="28">
        <f t="shared" si="0"/>
        <v>50.000286037099009</v>
      </c>
      <c r="H42" s="18" t="s">
        <v>113</v>
      </c>
    </row>
    <row r="43" spans="1:8" ht="68.25" customHeight="1" x14ac:dyDescent="0.25">
      <c r="A43" s="9" t="s">
        <v>98</v>
      </c>
      <c r="B43" s="10" t="s">
        <v>67</v>
      </c>
      <c r="C43" s="10" t="s">
        <v>5</v>
      </c>
      <c r="D43" s="14" t="s">
        <v>13</v>
      </c>
      <c r="E43" s="27">
        <v>846</v>
      </c>
      <c r="F43" s="27">
        <v>846</v>
      </c>
      <c r="G43" s="28">
        <f t="shared" si="0"/>
        <v>100</v>
      </c>
      <c r="H43" s="18" t="s">
        <v>114</v>
      </c>
    </row>
    <row r="44" spans="1:8" ht="104.25" customHeight="1" x14ac:dyDescent="0.25">
      <c r="A44" s="9" t="s">
        <v>99</v>
      </c>
      <c r="B44" s="10" t="s">
        <v>104</v>
      </c>
      <c r="C44" s="10" t="s">
        <v>61</v>
      </c>
      <c r="D44" s="14" t="s">
        <v>105</v>
      </c>
      <c r="E44" s="27">
        <v>1000</v>
      </c>
      <c r="F44" s="27">
        <v>464.6</v>
      </c>
      <c r="G44" s="28">
        <f t="shared" si="0"/>
        <v>46.46</v>
      </c>
      <c r="H44" s="18" t="s">
        <v>115</v>
      </c>
    </row>
    <row r="45" spans="1:8" ht="15.75" customHeight="1" x14ac:dyDescent="0.25">
      <c r="A45" s="12" t="s">
        <v>34</v>
      </c>
      <c r="B45" s="38" t="s">
        <v>35</v>
      </c>
      <c r="C45" s="39"/>
      <c r="D45" s="40"/>
      <c r="E45" s="11"/>
      <c r="F45" s="27"/>
      <c r="G45" s="28" t="str">
        <f t="shared" si="0"/>
        <v/>
      </c>
      <c r="H45" s="19"/>
    </row>
    <row r="46" spans="1:8" ht="122.25" customHeight="1" x14ac:dyDescent="0.25">
      <c r="A46" s="12" t="s">
        <v>37</v>
      </c>
      <c r="B46" s="10" t="s">
        <v>36</v>
      </c>
      <c r="C46" s="10" t="s">
        <v>5</v>
      </c>
      <c r="D46" s="14" t="s">
        <v>16</v>
      </c>
      <c r="E46" s="27">
        <v>2739.2330000000002</v>
      </c>
      <c r="F46" s="27">
        <v>2739.1</v>
      </c>
      <c r="G46" s="28">
        <f t="shared" si="0"/>
        <v>99.995144626251204</v>
      </c>
      <c r="H46" s="18" t="s">
        <v>123</v>
      </c>
    </row>
    <row r="47" spans="1:8" ht="33" customHeight="1" x14ac:dyDescent="0.25">
      <c r="A47" s="12" t="s">
        <v>39</v>
      </c>
      <c r="B47" s="38" t="s">
        <v>38</v>
      </c>
      <c r="C47" s="39"/>
      <c r="D47" s="40"/>
      <c r="E47" s="27"/>
      <c r="F47" s="27"/>
      <c r="G47" s="28" t="str">
        <f t="shared" si="0"/>
        <v/>
      </c>
      <c r="H47" s="18"/>
    </row>
    <row r="48" spans="1:8" ht="49.5" customHeight="1" x14ac:dyDescent="0.25">
      <c r="A48" s="12" t="s">
        <v>41</v>
      </c>
      <c r="B48" s="10" t="s">
        <v>40</v>
      </c>
      <c r="C48" s="10" t="s">
        <v>5</v>
      </c>
      <c r="D48" s="14" t="s">
        <v>16</v>
      </c>
      <c r="E48" s="27">
        <v>45563.4</v>
      </c>
      <c r="F48" s="27">
        <v>44128.964</v>
      </c>
      <c r="G48" s="28">
        <f t="shared" si="0"/>
        <v>96.851780156880309</v>
      </c>
      <c r="H48" s="18"/>
    </row>
    <row r="49" spans="1:8" ht="66.75" customHeight="1" x14ac:dyDescent="0.25">
      <c r="A49" s="12" t="s">
        <v>43</v>
      </c>
      <c r="B49" s="10" t="s">
        <v>42</v>
      </c>
      <c r="C49" s="10" t="s">
        <v>5</v>
      </c>
      <c r="D49" s="14" t="s">
        <v>13</v>
      </c>
      <c r="E49" s="27">
        <v>44738.158309999999</v>
      </c>
      <c r="F49" s="27">
        <v>42379.961000000003</v>
      </c>
      <c r="G49" s="28">
        <f t="shared" si="0"/>
        <v>94.728890506266367</v>
      </c>
      <c r="H49" s="18"/>
    </row>
    <row r="50" spans="1:8" ht="33" customHeight="1" x14ac:dyDescent="0.25">
      <c r="A50" s="12" t="s">
        <v>45</v>
      </c>
      <c r="B50" s="38" t="s">
        <v>44</v>
      </c>
      <c r="C50" s="39"/>
      <c r="D50" s="40"/>
      <c r="E50" s="11"/>
      <c r="F50" s="27"/>
      <c r="G50" s="28" t="str">
        <f t="shared" si="0"/>
        <v/>
      </c>
      <c r="H50" s="18"/>
    </row>
    <row r="51" spans="1:8" ht="240" customHeight="1" x14ac:dyDescent="0.25">
      <c r="A51" s="12" t="s">
        <v>47</v>
      </c>
      <c r="B51" s="10" t="s">
        <v>46</v>
      </c>
      <c r="C51" s="10" t="s">
        <v>5</v>
      </c>
      <c r="D51" s="14" t="s">
        <v>16</v>
      </c>
      <c r="E51" s="27">
        <v>53085.002890000003</v>
      </c>
      <c r="F51" s="27">
        <v>53084.999000000003</v>
      </c>
      <c r="G51" s="28">
        <f t="shared" si="0"/>
        <v>99.999992672130006</v>
      </c>
      <c r="H51" s="18" t="s">
        <v>103</v>
      </c>
    </row>
    <row r="52" spans="1:8" ht="15.75" customHeight="1" x14ac:dyDescent="0.25">
      <c r="A52" s="12" t="s">
        <v>49</v>
      </c>
      <c r="B52" s="38" t="s">
        <v>48</v>
      </c>
      <c r="C52" s="39"/>
      <c r="D52" s="40"/>
      <c r="E52" s="11"/>
      <c r="F52" s="27"/>
      <c r="G52" s="28"/>
      <c r="H52" s="19"/>
    </row>
    <row r="53" spans="1:8" ht="113.25" customHeight="1" x14ac:dyDescent="0.25">
      <c r="A53" s="12" t="s">
        <v>51</v>
      </c>
      <c r="B53" s="10" t="s">
        <v>50</v>
      </c>
      <c r="C53" s="10" t="s">
        <v>5</v>
      </c>
      <c r="D53" s="14" t="s">
        <v>16</v>
      </c>
      <c r="E53" s="27">
        <v>20000</v>
      </c>
      <c r="F53" s="27">
        <v>20000</v>
      </c>
      <c r="G53" s="28">
        <f t="shared" si="0"/>
        <v>100</v>
      </c>
      <c r="H53" s="18" t="s">
        <v>124</v>
      </c>
    </row>
    <row r="54" spans="1:8" ht="22.5" customHeight="1" x14ac:dyDescent="0.25">
      <c r="A54" s="12" t="s">
        <v>53</v>
      </c>
      <c r="B54" s="38" t="s">
        <v>52</v>
      </c>
      <c r="C54" s="39"/>
      <c r="D54" s="40"/>
      <c r="E54" s="11"/>
      <c r="F54" s="27"/>
      <c r="G54" s="28"/>
      <c r="H54" s="18"/>
    </row>
    <row r="55" spans="1:8" ht="144.75" customHeight="1" x14ac:dyDescent="0.25">
      <c r="A55" s="12" t="s">
        <v>55</v>
      </c>
      <c r="B55" s="10" t="s">
        <v>54</v>
      </c>
      <c r="C55" s="10" t="s">
        <v>4</v>
      </c>
      <c r="D55" s="14" t="s">
        <v>16</v>
      </c>
      <c r="E55" s="27">
        <v>14576.5</v>
      </c>
      <c r="F55" s="27">
        <v>14575.4</v>
      </c>
      <c r="G55" s="28">
        <f t="shared" si="0"/>
        <v>99.99245360683291</v>
      </c>
      <c r="H55" s="18" t="s">
        <v>126</v>
      </c>
    </row>
    <row r="56" spans="1:8" ht="119.25" customHeight="1" x14ac:dyDescent="0.25">
      <c r="A56" s="12" t="s">
        <v>56</v>
      </c>
      <c r="B56" s="10" t="s">
        <v>68</v>
      </c>
      <c r="C56" s="10" t="s">
        <v>5</v>
      </c>
      <c r="D56" s="14" t="s">
        <v>16</v>
      </c>
      <c r="E56" s="27">
        <v>26882.5</v>
      </c>
      <c r="F56" s="27">
        <v>26882.495999999999</v>
      </c>
      <c r="G56" s="28">
        <f t="shared" si="0"/>
        <v>99.999985120431518</v>
      </c>
      <c r="H56" s="18" t="s">
        <v>125</v>
      </c>
    </row>
    <row r="57" spans="1:8" ht="66" customHeight="1" x14ac:dyDescent="0.25">
      <c r="A57" s="12" t="s">
        <v>58</v>
      </c>
      <c r="B57" s="38" t="s">
        <v>57</v>
      </c>
      <c r="C57" s="39"/>
      <c r="D57" s="40"/>
      <c r="E57" s="11"/>
      <c r="F57" s="27"/>
      <c r="G57" s="28" t="str">
        <f t="shared" si="0"/>
        <v/>
      </c>
      <c r="H57" s="18"/>
    </row>
    <row r="58" spans="1:8" ht="237.75" customHeight="1" x14ac:dyDescent="0.25">
      <c r="A58" s="59" t="s">
        <v>60</v>
      </c>
      <c r="B58" s="60" t="s">
        <v>59</v>
      </c>
      <c r="C58" s="10" t="s">
        <v>4</v>
      </c>
      <c r="D58" s="59" t="s">
        <v>16</v>
      </c>
      <c r="E58" s="27">
        <v>45238.362439999997</v>
      </c>
      <c r="F58" s="27">
        <v>45238.400000000001</v>
      </c>
      <c r="G58" s="28">
        <f t="shared" si="0"/>
        <v>100.00008302687802</v>
      </c>
      <c r="H58" s="48" t="s">
        <v>139</v>
      </c>
    </row>
    <row r="59" spans="1:8" ht="118.5" customHeight="1" x14ac:dyDescent="0.25">
      <c r="A59" s="59"/>
      <c r="B59" s="60"/>
      <c r="C59" s="10" t="s">
        <v>8</v>
      </c>
      <c r="D59" s="59"/>
      <c r="E59" s="27">
        <v>30159.016160000003</v>
      </c>
      <c r="F59" s="27">
        <v>30158.933000000001</v>
      </c>
      <c r="G59" s="28">
        <f t="shared" si="0"/>
        <v>99.99972426156225</v>
      </c>
      <c r="H59" s="49"/>
    </row>
    <row r="60" spans="1:8" ht="207.75" customHeight="1" x14ac:dyDescent="0.25">
      <c r="A60" s="12" t="s">
        <v>63</v>
      </c>
      <c r="B60" s="10" t="s">
        <v>62</v>
      </c>
      <c r="C60" s="10" t="s">
        <v>4</v>
      </c>
      <c r="D60" s="14" t="s">
        <v>16</v>
      </c>
      <c r="E60" s="27">
        <v>279010.29942</v>
      </c>
      <c r="F60" s="27">
        <v>279010.3</v>
      </c>
      <c r="G60" s="28">
        <f t="shared" si="0"/>
        <v>100.00000020787763</v>
      </c>
      <c r="H60" s="18" t="s">
        <v>138</v>
      </c>
    </row>
    <row r="61" spans="1:8" ht="11.25" customHeight="1" x14ac:dyDescent="0.25">
      <c r="A61" s="15"/>
      <c r="B61" s="15"/>
      <c r="C61" s="15"/>
      <c r="D61" s="15"/>
      <c r="E61" s="15"/>
      <c r="F61" s="15"/>
      <c r="G61" s="15"/>
      <c r="H61" s="15"/>
    </row>
    <row r="62" spans="1:8" customFormat="1" ht="38.25" customHeight="1" x14ac:dyDescent="0.25">
      <c r="A62" s="55"/>
      <c r="B62" s="55"/>
      <c r="C62" s="55"/>
      <c r="D62" s="29"/>
      <c r="E62" s="30"/>
      <c r="F62" s="30"/>
      <c r="G62" s="21"/>
      <c r="H62" s="21"/>
    </row>
    <row r="63" spans="1:8" customFormat="1" ht="7.5" customHeight="1" x14ac:dyDescent="0.25">
      <c r="A63" s="21"/>
      <c r="B63" s="21"/>
      <c r="C63" s="31"/>
      <c r="D63" s="21"/>
      <c r="E63" s="21"/>
      <c r="F63" s="21"/>
      <c r="G63" s="21"/>
      <c r="H63" s="21"/>
    </row>
    <row r="64" spans="1:8" customFormat="1" ht="52.5" customHeight="1" x14ac:dyDescent="0.25">
      <c r="A64" s="55"/>
      <c r="B64" s="55"/>
      <c r="C64" s="55"/>
      <c r="D64" s="29"/>
      <c r="E64" s="30"/>
      <c r="F64" s="30"/>
      <c r="G64" s="21"/>
      <c r="H64" s="21"/>
    </row>
    <row r="65" spans="1:8" customFormat="1" ht="7.5" customHeight="1" x14ac:dyDescent="0.25">
      <c r="A65" s="21"/>
      <c r="B65" s="21"/>
      <c r="C65" s="31"/>
      <c r="D65" s="21"/>
      <c r="E65" s="21"/>
      <c r="F65" s="21"/>
      <c r="G65" s="21"/>
      <c r="H65" s="21"/>
    </row>
    <row r="66" spans="1:8" customFormat="1" ht="39" customHeight="1" x14ac:dyDescent="0.25">
      <c r="A66" s="55"/>
      <c r="B66" s="55"/>
      <c r="C66" s="55"/>
      <c r="D66" s="29"/>
      <c r="E66" s="15"/>
      <c r="F66" s="30"/>
      <c r="G66" s="21"/>
      <c r="H66" s="21"/>
    </row>
    <row r="67" spans="1:8" customFormat="1" ht="15" x14ac:dyDescent="0.25">
      <c r="A67" s="21"/>
      <c r="B67" s="21"/>
      <c r="C67" s="21"/>
      <c r="D67" s="21"/>
      <c r="E67" s="21"/>
      <c r="F67" s="21"/>
      <c r="G67" s="21"/>
      <c r="H67" s="21"/>
    </row>
    <row r="69" spans="1:8" x14ac:dyDescent="0.25">
      <c r="A69" s="56"/>
      <c r="B69" s="56"/>
      <c r="C69" s="56"/>
      <c r="D69" s="56"/>
      <c r="E69" s="56"/>
      <c r="F69" s="56"/>
      <c r="G69" s="56"/>
      <c r="H69" s="15"/>
    </row>
  </sheetData>
  <mergeCells count="34">
    <mergeCell ref="A62:C62"/>
    <mergeCell ref="A64:C64"/>
    <mergeCell ref="A66:C66"/>
    <mergeCell ref="A69:G69"/>
    <mergeCell ref="D4:D6"/>
    <mergeCell ref="C4:C6"/>
    <mergeCell ref="B4:B6"/>
    <mergeCell ref="A4:A6"/>
    <mergeCell ref="A8:B14"/>
    <mergeCell ref="D20:D22"/>
    <mergeCell ref="B58:B59"/>
    <mergeCell ref="A58:A59"/>
    <mergeCell ref="D58:D59"/>
    <mergeCell ref="B20:B22"/>
    <mergeCell ref="E4:G5"/>
    <mergeCell ref="A20:A22"/>
    <mergeCell ref="B57:D57"/>
    <mergeCell ref="H58:H59"/>
    <mergeCell ref="H20:H22"/>
    <mergeCell ref="B47:D47"/>
    <mergeCell ref="B50:D50"/>
    <mergeCell ref="B52:D52"/>
    <mergeCell ref="B54:D54"/>
    <mergeCell ref="B45:D45"/>
    <mergeCell ref="B31:B32"/>
    <mergeCell ref="D31:D32"/>
    <mergeCell ref="A31:A32"/>
    <mergeCell ref="A1:H1"/>
    <mergeCell ref="B15:D15"/>
    <mergeCell ref="B19:D19"/>
    <mergeCell ref="A3:G3"/>
    <mergeCell ref="H4:H6"/>
    <mergeCell ref="A2:H2"/>
    <mergeCell ref="H31:H32"/>
  </mergeCells>
  <pageMargins left="0.11811023622047245" right="0.11811023622047245" top="0.15748031496062992" bottom="0.15748031496062992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график</vt:lpstr>
      <vt:lpstr>'сетевой график'!Область_печати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2024-02-14T11:43:06Z</dcterms:modified>
</cp:coreProperties>
</file>