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SHARE\Ekonom\Программы\All\2022\разное\Итоги\год\Ответы\ЖКХ\"/>
    </mc:Choice>
  </mc:AlternateContent>
  <bookViews>
    <workbookView xWindow="0" yWindow="1080" windowWidth="28800" windowHeight="11355" tabRatio="784"/>
  </bookViews>
  <sheets>
    <sheet name="ИТОГ (3)" sheetId="5" r:id="rId1"/>
  </sheets>
  <definedNames>
    <definedName name="_xlnm._FilterDatabase" localSheetId="0" hidden="1">'ИТОГ (3)'!$A$1:$G$118</definedName>
    <definedName name="_xlnm.Print_Area" localSheetId="0">'ИТОГ (3)'!$A$1:$G$118</definedName>
  </definedNames>
  <calcPr calcId="152511"/>
</workbook>
</file>

<file path=xl/calcChain.xml><?xml version="1.0" encoding="utf-8"?>
<calcChain xmlns="http://schemas.openxmlformats.org/spreadsheetml/2006/main">
  <c r="E101" i="5" l="1"/>
  <c r="E99" i="5"/>
  <c r="E97" i="5"/>
  <c r="E95" i="5"/>
  <c r="E94" i="5"/>
  <c r="E93" i="5" s="1"/>
  <c r="E91" i="5"/>
  <c r="E89" i="5"/>
  <c r="E87" i="5"/>
  <c r="E85" i="5"/>
  <c r="E83" i="5"/>
  <c r="E81" i="5"/>
  <c r="E79" i="5"/>
  <c r="E77" i="5"/>
  <c r="E75" i="5"/>
  <c r="E73" i="5"/>
  <c r="E71" i="5"/>
  <c r="E70" i="5"/>
  <c r="E69" i="5"/>
  <c r="E68" i="5" l="1"/>
  <c r="E67" i="5" s="1"/>
  <c r="E108" i="5" l="1"/>
  <c r="E107" i="5"/>
  <c r="E106" i="5" s="1"/>
  <c r="F90" i="5"/>
  <c r="D15" i="5" l="1"/>
  <c r="D18" i="5"/>
  <c r="D45" i="5" l="1"/>
  <c r="F49" i="5" l="1"/>
  <c r="F48" i="5"/>
  <c r="E47" i="5"/>
  <c r="D47" i="5"/>
  <c r="F47" i="5" s="1"/>
  <c r="F46" i="5"/>
  <c r="F45" i="5"/>
  <c r="E44" i="5"/>
  <c r="D44" i="5"/>
  <c r="F44" i="5" l="1"/>
  <c r="D94" i="5"/>
  <c r="E57" i="5" l="1"/>
  <c r="E55" i="5" s="1"/>
  <c r="F113" i="5" l="1"/>
  <c r="F109" i="5"/>
  <c r="F102" i="5"/>
  <c r="F100" i="5"/>
  <c r="F98" i="5"/>
  <c r="F96" i="5"/>
  <c r="F92" i="5"/>
  <c r="F88" i="5"/>
  <c r="F86" i="5"/>
  <c r="F84" i="5"/>
  <c r="F82" i="5"/>
  <c r="F80" i="5"/>
  <c r="F78" i="5"/>
  <c r="F76" i="5"/>
  <c r="F74" i="5"/>
  <c r="F72" i="5"/>
  <c r="F61" i="5"/>
  <c r="F59" i="5"/>
  <c r="F17" i="5"/>
  <c r="F22" i="5"/>
  <c r="F23" i="5"/>
  <c r="F25" i="5"/>
  <c r="F26" i="5"/>
  <c r="F34" i="5"/>
  <c r="F36" i="5"/>
  <c r="F37" i="5"/>
  <c r="F39" i="5"/>
  <c r="F40" i="5"/>
  <c r="F42" i="5"/>
  <c r="F43" i="5"/>
  <c r="F94" i="5" l="1"/>
  <c r="D52" i="5"/>
  <c r="D118" i="5" s="1"/>
  <c r="D28" i="5" l="1"/>
  <c r="D31" i="5"/>
  <c r="F31" i="5" s="1"/>
  <c r="E41" i="5"/>
  <c r="D41" i="5"/>
  <c r="E38" i="5"/>
  <c r="D38" i="5"/>
  <c r="E35" i="5"/>
  <c r="D35" i="5"/>
  <c r="E33" i="5"/>
  <c r="D33" i="5"/>
  <c r="E30" i="5"/>
  <c r="E27" i="5"/>
  <c r="E24" i="5"/>
  <c r="D24" i="5"/>
  <c r="E21" i="5"/>
  <c r="E20" i="5" s="1"/>
  <c r="D21" i="5"/>
  <c r="D101" i="5"/>
  <c r="D99" i="5"/>
  <c r="D97" i="5"/>
  <c r="D95" i="5"/>
  <c r="D70" i="5"/>
  <c r="D69" i="5" s="1"/>
  <c r="D91" i="5"/>
  <c r="D89" i="5"/>
  <c r="D87" i="5"/>
  <c r="D85" i="5"/>
  <c r="D83" i="5"/>
  <c r="D81" i="5"/>
  <c r="D79" i="5"/>
  <c r="D77" i="5"/>
  <c r="D75" i="5"/>
  <c r="D73" i="5"/>
  <c r="F20" i="5" l="1"/>
  <c r="E15" i="5"/>
  <c r="E19" i="5"/>
  <c r="F28" i="5"/>
  <c r="D14" i="5"/>
  <c r="F95" i="5"/>
  <c r="F35" i="5"/>
  <c r="F38" i="5"/>
  <c r="F41" i="5"/>
  <c r="F63" i="5"/>
  <c r="D57" i="5"/>
  <c r="F32" i="5"/>
  <c r="F33" i="5"/>
  <c r="F73" i="5"/>
  <c r="F75" i="5"/>
  <c r="F77" i="5"/>
  <c r="F79" i="5"/>
  <c r="F81" i="5"/>
  <c r="F83" i="5"/>
  <c r="F85" i="5"/>
  <c r="F87" i="5"/>
  <c r="F89" i="5"/>
  <c r="F91" i="5"/>
  <c r="F69" i="5"/>
  <c r="F70" i="5"/>
  <c r="F97" i="5"/>
  <c r="F99" i="5"/>
  <c r="F101" i="5"/>
  <c r="F21" i="5"/>
  <c r="F24" i="5"/>
  <c r="D27" i="5"/>
  <c r="F27" i="5" s="1"/>
  <c r="D30" i="5"/>
  <c r="F30" i="5" s="1"/>
  <c r="F19" i="5" l="1"/>
  <c r="E14" i="5"/>
  <c r="F14" i="5" s="1"/>
  <c r="E18" i="5"/>
  <c r="F18" i="5" s="1"/>
  <c r="F29" i="5"/>
  <c r="D111" i="5"/>
  <c r="D110" i="5" s="1"/>
  <c r="E111" i="5"/>
  <c r="D112" i="5"/>
  <c r="E112" i="5"/>
  <c r="D107" i="5"/>
  <c r="D106" i="5" s="1"/>
  <c r="E115" i="5"/>
  <c r="E114" i="5" s="1"/>
  <c r="D108" i="5"/>
  <c r="D93" i="5"/>
  <c r="D71" i="5"/>
  <c r="D68" i="5"/>
  <c r="E56" i="5"/>
  <c r="D62" i="5"/>
  <c r="E62" i="5"/>
  <c r="D60" i="5"/>
  <c r="E60" i="5"/>
  <c r="D58" i="5"/>
  <c r="E58" i="5"/>
  <c r="D51" i="5"/>
  <c r="E51" i="5"/>
  <c r="D16" i="5"/>
  <c r="D13" i="5" s="1"/>
  <c r="E16" i="5"/>
  <c r="E13" i="5" l="1"/>
  <c r="F13" i="5" s="1"/>
  <c r="D50" i="5"/>
  <c r="F16" i="5"/>
  <c r="F60" i="5"/>
  <c r="F62" i="5"/>
  <c r="E50" i="5"/>
  <c r="F51" i="5"/>
  <c r="E52" i="5"/>
  <c r="F15" i="5"/>
  <c r="F58" i="5"/>
  <c r="F71" i="5"/>
  <c r="F93" i="5"/>
  <c r="F108" i="5"/>
  <c r="F107" i="5"/>
  <c r="F112" i="5"/>
  <c r="E110" i="5"/>
  <c r="F110" i="5" s="1"/>
  <c r="F111" i="5"/>
  <c r="D55" i="5"/>
  <c r="D54" i="5" s="1"/>
  <c r="F57" i="5"/>
  <c r="D67" i="5"/>
  <c r="D104" i="5"/>
  <c r="D103" i="5" s="1"/>
  <c r="F106" i="5"/>
  <c r="D115" i="5"/>
  <c r="D114" i="5" s="1"/>
  <c r="D56" i="5"/>
  <c r="F56" i="5" s="1"/>
  <c r="F50" i="5" l="1"/>
  <c r="E104" i="5"/>
  <c r="F68" i="5"/>
  <c r="F114" i="5"/>
  <c r="F115" i="5"/>
  <c r="F55" i="5"/>
  <c r="E118" i="5"/>
  <c r="F118" i="5" s="1"/>
  <c r="F52" i="5"/>
  <c r="D65" i="5"/>
  <c r="D117" i="5" s="1"/>
  <c r="F67" i="5"/>
  <c r="E65" i="5"/>
  <c r="E54" i="5"/>
  <c r="F54" i="5" s="1"/>
  <c r="E103" i="5" l="1"/>
  <c r="F103" i="5" s="1"/>
  <c r="F104" i="5"/>
  <c r="D64" i="5"/>
  <c r="F65" i="5"/>
  <c r="E64" i="5"/>
  <c r="E117" i="5"/>
  <c r="F117" i="5" s="1"/>
  <c r="D116" i="5"/>
  <c r="F64" i="5" l="1"/>
  <c r="E116" i="5"/>
  <c r="F116" i="5" s="1"/>
</calcChain>
</file>

<file path=xl/sharedStrings.xml><?xml version="1.0" encoding="utf-8"?>
<sst xmlns="http://schemas.openxmlformats.org/spreadsheetml/2006/main" count="242" uniqueCount="145">
  <si>
    <t>Источники финансирования</t>
  </si>
  <si>
    <t>всего</t>
  </si>
  <si>
    <t>Подпрограмма 1. Осуществление дорожной деятельности в части строительства и ремонта в отношении автомобильных дорог общего пользования районного значения</t>
  </si>
  <si>
    <t>1.1.</t>
  </si>
  <si>
    <t>1.1.1.</t>
  </si>
  <si>
    <t>Итого по подпрограмме 1</t>
  </si>
  <si>
    <t>Подпрограмма 2. Организация перевозок пассажиров в границах Ханты-Мансийского района</t>
  </si>
  <si>
    <t>2.1.</t>
  </si>
  <si>
    <t>Итого по подпрограмме 2</t>
  </si>
  <si>
    <t>2.1.1.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</si>
  <si>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</si>
  <si>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t>3.1.</t>
  </si>
  <si>
    <t>3.1.2.</t>
  </si>
  <si>
    <t>Итого по подпрограмме 3</t>
  </si>
  <si>
    <t>Всего по муниципальной программе:</t>
  </si>
  <si>
    <t xml:space="preserve">Содержание и эксплуатация вертолетных площадок </t>
  </si>
  <si>
    <t>бюджет района</t>
  </si>
  <si>
    <t>3.1.1.</t>
  </si>
  <si>
    <t>3.1.1.1.</t>
  </si>
  <si>
    <t>Субсидии из местного бюджета за оказание транспортных услуг населению Ханты-Мансийского района</t>
  </si>
  <si>
    <t xml:space="preserve">бюджет района </t>
  </si>
  <si>
    <t>Содержание автомобильных дорог местного значения</t>
  </si>
  <si>
    <t>Подпрограмма 4 «Формирование законопослушного поведения участников дорожного движения»</t>
  </si>
  <si>
    <t>4.1.</t>
  </si>
  <si>
    <t>4.1.1.</t>
  </si>
  <si>
    <t>Популяризация деятельности школьных отрядов юных инспекторов дорожного движения</t>
  </si>
  <si>
    <t>4.2.</t>
  </si>
  <si>
    <t>Итого по подпрограмме 4</t>
  </si>
  <si>
    <t>4.2.1.</t>
  </si>
  <si>
    <t xml:space="preserve"> Участие в районных, региональных слетах, конкурсах юных инспекторов дорожного движения</t>
  </si>
  <si>
    <t>Строительство вертолетной площадки для транспортного судна по типу МИ-8 в населенном пункте д. Согом (ПИР, СМР)</t>
  </si>
  <si>
    <t>3.1.1.2.</t>
  </si>
  <si>
    <t>3.1.1.3.</t>
  </si>
  <si>
    <t>3.1.1.4.</t>
  </si>
  <si>
    <t>3.1.1.5.</t>
  </si>
  <si>
    <t>3.1.1.6.</t>
  </si>
  <si>
    <t>3.1.1.7.</t>
  </si>
  <si>
    <t>3.1.1.8.</t>
  </si>
  <si>
    <t>3.1.1.9.</t>
  </si>
  <si>
    <t>3.1.1.10.</t>
  </si>
  <si>
    <t>3.1.1.11.</t>
  </si>
  <si>
    <t>3.1.2.2.</t>
  </si>
  <si>
    <t>3.1.2.3.</t>
  </si>
  <si>
    <t>3.1.2.4.</t>
  </si>
  <si>
    <t>3.1.2.5.</t>
  </si>
  <si>
    <t>Капитальный ремонт общепоселковых дорог в районе новой застройки СП Селиярово</t>
  </si>
  <si>
    <t>1.1.2.</t>
  </si>
  <si>
    <t>1.1.3.</t>
  </si>
  <si>
    <t>1.1.4.</t>
  </si>
  <si>
    <t>Ремонт внутрипоселковых дорог в СП Красноленинский</t>
  </si>
  <si>
    <t>1.1.5.</t>
  </si>
  <si>
    <t>1.1.6.</t>
  </si>
  <si>
    <t>1.1.7.</t>
  </si>
  <si>
    <t>1.1.9.</t>
  </si>
  <si>
    <t>1.1.10.</t>
  </si>
  <si>
    <t>Ремонт дорог в сельском поселении Шапша</t>
  </si>
  <si>
    <t>Содержание автомобильной дороги «Подъезд к д. Ярки»</t>
  </si>
  <si>
    <t>Содержание автомобильной дороги «Подъезд к п. Выкатной»</t>
  </si>
  <si>
    <t>Содержание автомобильной дороги «Подъезд до с.Реполово»</t>
  </si>
  <si>
    <t>Содержание автомобильной дороги «Дорога к полигону ТБО, п.Горноправдинск, ул. Производственная, 13»</t>
  </si>
  <si>
    <t>2.1.1.1.</t>
  </si>
  <si>
    <t>2.1.1.2.</t>
  </si>
  <si>
    <t>2.1.1.3.</t>
  </si>
  <si>
    <t>Справочно: средства предприятий - недропользователей (ООО «РН-
Юганскнефтегаз»)</t>
  </si>
  <si>
    <t>Справочно: средства предприятий - недропользователей (ООО
«Газпромнефть-
Хантос»)</t>
  </si>
  <si>
    <t xml:space="preserve">Справочно: средства предприятий - недропользователей </t>
  </si>
  <si>
    <t>Основное мероприятие. Проектирование, строительство, реконструкция, капитальный (текущий) ремонт автомобильных дорог местного значения (показатель 1, показатель 1,2 из приложения 3)</t>
  </si>
  <si>
    <t xml:space="preserve">Основное мероприятие. Обеспечение доступности и повышение качества транспортных услуг водным, воздушным, автомобильным транспортом (показатель 2,3,4 из приложения 3) </t>
  </si>
  <si>
    <t>Основное мероприятие. Содержание транспортной инфраструктуры (показатель 5 из приложения 3)</t>
  </si>
  <si>
    <t>Основное мероприятие: Популяризация деятельности школьных отрядов юных инспекторов дорожного движения (показатель 6 из приложения 3)</t>
  </si>
  <si>
    <t>Основное мероприятие: Участие в районных, региональных слетах, конкурсах юных инспекторов дорожного движения (показатель 6 из приложения 3)</t>
  </si>
  <si>
    <t>Строительство объездной дороги в п. Горноправдинск (ПИР, СМР)</t>
  </si>
  <si>
    <t xml:space="preserve">Субсидии из местного бюджета за оказание транспортных услуг населению Ханты-Мансийского района (перевозка пассажиров и багажа воздушным транспортом) </t>
  </si>
  <si>
    <t xml:space="preserve">Субсидии из местного бюджета за оказание транспортных услуг населению Ханты-Мансийского района (перевозка пассажиров и багажа водным (речным) транспортом) </t>
  </si>
  <si>
    <t xml:space="preserve">Субсидии из местного бюджета за оказание транспортных услуг населению Ханты-Мансийского района (перевозка пассажиров и багажа автомобильным транспортом) </t>
  </si>
  <si>
    <t>Строительство автомобильной дороги до с. Цингалы (ПИР, СМР)</t>
  </si>
  <si>
    <t>Строительство дороги к новому кладбищу в п. Горноправдинск (ПИР, СМР)</t>
  </si>
  <si>
    <t>Корректировка проектно-сметной документации по объекту "Строительство подъездной дороги до д. Белогорье и п. Луговской"</t>
  </si>
  <si>
    <t>№ п/п</t>
  </si>
  <si>
    <t>Мероприятия муниципальной программы</t>
  </si>
  <si>
    <t>Сумма, тыс.рублей</t>
  </si>
  <si>
    <t>утверждено в бюджете района на 2022 год</t>
  </si>
  <si>
    <t>% исполнения</t>
  </si>
  <si>
    <t>Информация об исполнении (с указанием причин неисполнения)</t>
  </si>
  <si>
    <t>Отчет</t>
  </si>
  <si>
    <t xml:space="preserve">о ходе реализации муниципальной программы и использования финансовых средств </t>
  </si>
  <si>
    <t>Сельское поселение Выкатной</t>
  </si>
  <si>
    <t>Сельское поселение  Кедровый</t>
  </si>
  <si>
    <t>Сельское поселение Красноленинский</t>
  </si>
  <si>
    <t>Сельское поселение Луговской</t>
  </si>
  <si>
    <t>Сельское поселение Нялинское</t>
  </si>
  <si>
    <t>Сельское поселение Сибирский</t>
  </si>
  <si>
    <t>Сельское поселение Согом</t>
  </si>
  <si>
    <t>Сельское поселение Цингалы</t>
  </si>
  <si>
    <t>Сельское поселение Шапша</t>
  </si>
  <si>
    <t>Сельское поселение Кышик</t>
  </si>
  <si>
    <t>Сельское поселение Селиярово</t>
  </si>
  <si>
    <t>Заместитель главы района, директор департамента строительства, архитектуры и ЖКХ</t>
  </si>
  <si>
    <t>Р.Ш. Речапов</t>
  </si>
  <si>
    <t>исп. Андриевская Ирина Геннадьевна, тел 33-27-21, доб. 326</t>
  </si>
  <si>
    <t>Исполнителем мероприятия является сельское поселение Шапша. Финансовые средства запланированы на поддержание 1 вертолетной площадки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 Расходы производятся по мере возникновения необходимости, возникающей при эксплуатации вертолетных площадок.</t>
  </si>
  <si>
    <t xml:space="preserve">Ремонт внутрипоселковых дорог в с.Батово </t>
  </si>
  <si>
    <t>1.1.11.</t>
  </si>
  <si>
    <t>Обустройство вертолетной площадки в п.Сибирский</t>
  </si>
  <si>
    <t>Исполнителем мероприятия является сельское поселение Выкатной. Финансовые средства запланированы на поддержание 2 вертолетных площадок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 Расходы производятся по мере необходимости, возникающей при эксплуатации вертолетных площадок.</t>
  </si>
  <si>
    <t>Исполнителем мероприятия является сельское поселение Кедровый. Финансовые средства запланированы на поддержание 2 вертолетных площадок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 Расходы производятся по мере необходимости, возникающей при эксплуатации вертолетных площадок.</t>
  </si>
  <si>
    <t>Исполнителем мероприятия является сельское поселение Красноленинский. Финансовые средства запланированы на поддержание 1 вертолетной площадки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 Расходы производятся по мере необходимости, возникающей при эксплуатации вертолетных площадок.</t>
  </si>
  <si>
    <t>Исполнителем мероприятия является сельское поселение Луговской. Финансовые средства запланированы на поддержание 4 вертолетных площадок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 Расходы производятся по мере необходимости, возникающей при эксплуатации вертолетных площадок.</t>
  </si>
  <si>
    <t>Исполнителем мероприятия является сельское поселение Нялинское. Финансовые средства запланированы на поддержание 2 вертолетных площадок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 Расходы производятся по мере необходимости, возникающей при эксплуатации вертолетных площадок.</t>
  </si>
  <si>
    <t>Исполнителем мероприятия является сельское поселение Сибирский. Финансовые средства запланированы на поддержание 3 вертолетных площадок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 Расходы производятся по мере необходимости, возникающей при эксплуатации вертолетных площадок.</t>
  </si>
  <si>
    <t>Исполнителем мероприятия является сельское поселение Согом. Финансовые средства запланированы на поддержание 1 вертолетной площадки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 Расходы производятся по мере необходимости, возникающей при эксплуатации вертолетных площадок.</t>
  </si>
  <si>
    <t>Исполнителем мероприятия является сельское поселение Цингалы. Финансовые средства запланированы на поддержание 1 вертолетной площадки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 Расходы производятся по мере необходимости, возникающей при эксплуатации вертолетных площадок..</t>
  </si>
  <si>
    <t>Исполнителем мероприятия является сельское поселение Кышик. Финансовые средства запланированы на поддержание 1 вертолетной площадки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 Расходы производятся по мере необходимости, возникающей при эксплуатации вертолетных площадок.</t>
  </si>
  <si>
    <t>Исполнителем мероприятия является сельское поселение Селиярово. Финансовые средства запланированы на поддержание 1 вертолетной площадки в техническом состоянии, необходимом для взлета и посадки воздушного транспорта (уборка площадки, приобретение и содержание светосигнального оборудования, приобретение ветроуказателей и т.д.). Расходы производятся по мере необходимости, возникающей при эксплуатации вертолетных площадок.</t>
  </si>
  <si>
    <t>Начальник управления  экономического анализа, архитектуры и градостроительной деятельности</t>
  </si>
  <si>
    <t>У.Х.Алиханов</t>
  </si>
  <si>
    <t>1.1.8.</t>
  </si>
  <si>
    <t>1.1.12.</t>
  </si>
  <si>
    <t xml:space="preserve">исполнено </t>
  </si>
  <si>
    <t>Капитальный ремонт автодорог в микрорайоне новой застройки с. Селиярово</t>
  </si>
  <si>
    <t>Капитальный ремонт дорог с. Батово сельского поселения Сибирский"</t>
  </si>
  <si>
    <t>И.о. директора муниципального казенного учреждения
Ханты-Мансийского района «Управление капитального строительства и ремонта»</t>
  </si>
  <si>
    <t>Наименование муниципальной программы: «Комплексное развитие транспортной системы на территории Ханты-Мансийского района на 2022 – 2025 годы»</t>
  </si>
  <si>
    <t>Заключен муниципальный контракт №0187300008422000006 от 21.02.2022 с ООО "ГК "ЭКСПЕРТ" на сумму 2 652,8 тыс.рублей на выполнение работ по разработке проектно-сметной документации. Подрядной организацией нарушены сроки выполнения работ. Ведется претензионная работа. Выполнение мероприятия планируется в 2023 году.</t>
  </si>
  <si>
    <t>Заключены муниципальные контракты  от 12.12.2022 № 0187300008422000344,  от 12.12.2022 № 0187300008422000345 с ИП Брага В.И. на общую сумму  5 051,7 тыс. рублей по ремонту внутрипоселковых дорог в с.Батово (1,2 этап). Подрядной организацией нарушены сроки выполнения работ. Выполнение планируется в 2023 году.</t>
  </si>
  <si>
    <t>Заключено три муниципальных контракта с ООО "Алиса" по капитальному ремонту дорог с. Батово, ул. Объездная 1,2,4 этап на общую сумму 24 512,9 тыс.рублей. В 2022 году выполнены работы на сумму 5 815,3 тыс. рублей.  Подрядной организацией нарушены сроки выполнения работ. Выполнение планируется в 2023 году.</t>
  </si>
  <si>
    <t xml:space="preserve">В 2022 году был размещен муниципальный заказ на выполнение работ по проектированию объекта. По окончании срока подачи заявок  не подано ни одной заявки на участие в закупке. Повторное размещение муниципального заказа планируется в 2023 году. </t>
  </si>
  <si>
    <t>Исполнителем мероприятия является сельское поселение Селиярово. В 2022 году были заключены три муниципальных контракта с ООО "АЛИСА" на общую сумму 23 376,3 тыс. рублей на выполнение работ по капитальному ремонту участка автомобильной дороги микрорайона новой застройки ул. Придорожная, с.Селиярово Ханты-Мансийского района 2,3,4 этап. Подрядной организацией нарушены сроки выполнения работ. Контракты расторгнуты на основании решения об одностороннем отказе от исполнения контракта.</t>
  </si>
  <si>
    <t xml:space="preserve">Исполнителем мероприятия является сельское поселение Красноленинский. Выполнены работы по ремонту 1,458 км. дорог в п.Красноленинский. (устройство дорожных покрытий из сборных железобетонных плит).                                              </t>
  </si>
  <si>
    <t xml:space="preserve">Разработана проектно-сметная документация по строительству объекта. Заключен муниципальный контракт от 24.12.2021 № 96 с  ООО «Спецтехпроект» на сумму 307,0 тыс.рублей на выполнение работ по прохождению государственной историко-культурной экспертизы документации и государственной экспертизы проектной документации. Получение положительного заключения государственной экспертизы планируется в 2023 году. Выполнение работ по СМР планируется после получения положительного заключения госэкспертизы проектной документации.    </t>
  </si>
  <si>
    <t>Разработана проектно-сметная документация по строительству объекта. Заключен муниципальный контракт от 24.12.2021 № 93 с  ООО «Спецтехпроект» на сумму 110,0 тыс.рублей на выполнение работ по прохождению государственной историко-культурной экспертизы документации и государственной экспертизы проектной документации. В 2022 году получено положительное заключение государственной  экспертизы. Заключен муниципальный контракт  от 27.09.2022 № 0187300008422000213 с  ООО "АЛИСА" на сумму 9 224,9 тыс. рублей на выполнение работ по строительству дороги к новому кладбищу в п. Горноправдинск. В соответствии с условиями контракта выплачен аванс 30 % от суммы контракта в размере 2 767,5 тыс. рублей. Подрядной организацией нарушены сроки выполнения работ. Выполнение планируется в 2023 году.</t>
  </si>
  <si>
    <t>Заключен муниципальный контракт от 08.06.2020 №01873000084200001140001 с ООО "РИА-ИНЖИНИРИНГ" на проведение работ по корректировке проектно-сметной документации по объекту. Подрядной организацией нарушены сроки выполнения работ. Контракт расторгнут  на основании решения об одностороннем отказе от исполнения контракта.</t>
  </si>
  <si>
    <t xml:space="preserve">Ответственным исполнителем мероприятия является сельское поселение Горноправдинск. Финансовые средства направлены на содержание участка  дороги  протяженностью 2,1 км. </t>
  </si>
  <si>
    <t>Ответственным исполнителем мероприятия является сельское поселение Сибирский. Финансовые средства направлены на содержание участка дороги  протяженностью 1,1 км.</t>
  </si>
  <si>
    <t xml:space="preserve">Ответственным исполнителем мероприятия является сельское поселение Выкатной. Финансовые средства направлены на содержание участка дороги  протяженностью 6,4 км. </t>
  </si>
  <si>
    <t xml:space="preserve">Ответственным исполнителем мероприятия является сельское поселение Шапша. Финансовые средства направлены на содержание участка дороги протяженностью 3,3 км. </t>
  </si>
  <si>
    <t xml:space="preserve">Ответственным исполнителем мероприятия является комитет по образованию администрации Ханты-Мансийского района. Приобретено оборудование для деятельности школьных отрядов юных инспекторов дорожного движения МКОУ ХМР "СОШ д. Шапша" (велосипеды 4 шт., специализированный руль 2 шт.) </t>
  </si>
  <si>
    <r>
      <t>Ответственным исполнителем мероприятия является комитет по образованию администрации Ханты-Мансийского района. Финансовые средства направлены на участие в  муниципальном и региональном этапе конкурса юных инспекторов дорожного движения "Безопасное колесо". Экономия средств сложилась в вви</t>
    </r>
    <r>
      <rPr>
        <b/>
        <sz val="10"/>
        <color theme="1"/>
        <rFont val="Times New Roman"/>
        <family val="1"/>
        <charset val="204"/>
      </rPr>
      <t>д</t>
    </r>
    <r>
      <rPr>
        <sz val="10"/>
        <color theme="1"/>
        <rFont val="Times New Roman"/>
        <family val="1"/>
        <charset val="204"/>
      </rPr>
      <t>у меньших затрат на участие в мероприятиях, чем было запланировано.</t>
    </r>
  </si>
  <si>
    <t xml:space="preserve">Разработана проектно-сметная документация по строительству объекта. Заключен муниципальный контракт от 13.09.2022 № 19 с ООО «Спецтехпроект» на сумму 280,0 тыс.рублей на выполнение работ по прохождению государственной историко-культурной экспертизы документации и государственной экспертизы проектной документации в части проверки достоверности определения сметной стоимости по объекту. В 2022 году получено положительное заключение государственной  экспертизы. Стоимость строительства объекта составляет 112 701,7 тыс. рублей. Выполнение работ по СМР планируется после получения  финансирования, достаточного для реализации мероприятия. </t>
  </si>
  <si>
    <t xml:space="preserve">Заключен муниципальный контракт от 25.11.2022 № 34  с муниципальным дорожно-эксплуатационным предприятием муниципального образования  г. Ханты-Мансийска на сумму 253,5 рублей. Выполнены работы по щебенению дорог в СП Шапша.  </t>
  </si>
  <si>
    <t xml:space="preserve">Предоставлена субсидия  ИП Созонов А.И. на  сумму 3 306,0 тыс.рублей на оказание услуг населению по  перевозке пассажиров и багажа автомобильным транспортом по маршрутам: п.Горноправдинск - п. Бобровский - п.Горноправдинск, Горноправдинск - с.Цингалы - п.Горнопавдинск, п. Горноправдинск - д. Лугофилинская - п.Горноправдинск. В 2022 году по данным маршрутам выполнено 999 рейсов. Оплата производится согласно предоставленных счетов по фактическому осуществлению перевозок.                                                        </t>
  </si>
  <si>
    <t>Э.В.Матвеев</t>
  </si>
  <si>
    <t>Предоставлена субсидия АО «ЮТэйр-Вертолетные услуги» по возмещению затрат, связанных с оказанием услуг населению по перевозке  пассажиров, багажа и грузов воздушным транспортом  в размере 47 736,3 тыс.рублей. В 2022 году выполнено 250 рейсов вертолетным транспортом в населенные пункты Ханты-Мансийского района по семи авиамаршрутам. Оплата производится согласно предоставленных счетов по фактическому осуществлению перевозок.</t>
  </si>
  <si>
    <t>Предоставлена субсидия АО «Северречфлот» на оказание услуг населению по перевозке пассажиров и грузов водным (речным)  транспортом  на сумму 3 027,6 тыс.рублей  по маршруту «Ханты-Мансийск – Троица – Ханты-Мансийск», а также  ИП Созонов А.И. на сумму 339,6 тыс. рублей по  маршруту п.Горноправдинск-д.Лугофилинск-п.Горноправдинск. В 2022 году водным транспортом выполнено 248 рейсов с использованием судна на воздушной подушке. Перевозки осуществляются в межсезонье в период отсутствия навигации речного транспорта и зимних автомобильных дорог. Оплата производится согласно предоставленных счетов по фактическому осуществлению перевозок.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</si>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</sst>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0" fillId="0" borderId="0" xfId="0" applyFont="1" applyFill="1"/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/>
    <xf numFmtId="0" fontId="0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2" fontId="6" fillId="0" borderId="0" xfId="0" applyNumberFormat="1" applyFont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" fontId="3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2" fontId="6" fillId="0" borderId="0" xfId="0" applyNumberFormat="1" applyFont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" fontId="3" fillId="3" borderId="2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zoomScaleNormal="100" zoomScaleSheetLayoutView="11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54" sqref="A54:A55"/>
    </sheetView>
  </sheetViews>
  <sheetFormatPr defaultRowHeight="15" x14ac:dyDescent="0.25"/>
  <cols>
    <col min="1" max="1" width="7.7109375" style="7" customWidth="1"/>
    <col min="2" max="2" width="39.85546875" style="7" customWidth="1"/>
    <col min="3" max="3" width="21.140625" style="7" customWidth="1"/>
    <col min="4" max="4" width="12" style="7" customWidth="1"/>
    <col min="5" max="5" width="9.28515625" style="7" customWidth="1"/>
    <col min="6" max="6" width="7.85546875" style="7" customWidth="1"/>
    <col min="7" max="7" width="72" style="7" customWidth="1"/>
    <col min="8" max="9" width="9.140625" style="1"/>
    <col min="10" max="10" width="10.5703125" style="1" customWidth="1"/>
    <col min="11" max="16384" width="9.140625" style="1"/>
  </cols>
  <sheetData>
    <row r="1" spans="1:12" ht="18.75" x14ac:dyDescent="0.25">
      <c r="D1" s="8"/>
      <c r="E1" s="8"/>
      <c r="F1" s="8"/>
      <c r="G1" s="9"/>
      <c r="H1" s="5"/>
      <c r="I1" s="5"/>
      <c r="J1" s="5"/>
      <c r="K1" s="5"/>
      <c r="L1" s="5"/>
    </row>
    <row r="2" spans="1:12" ht="13.5" customHeight="1" x14ac:dyDescent="0.25">
      <c r="A2" s="35" t="s">
        <v>84</v>
      </c>
      <c r="B2" s="35"/>
      <c r="C2" s="35"/>
      <c r="D2" s="35"/>
      <c r="E2" s="35"/>
      <c r="F2" s="35"/>
      <c r="G2" s="35"/>
      <c r="H2" s="5"/>
      <c r="I2" s="5"/>
      <c r="J2" s="5"/>
      <c r="K2" s="5"/>
      <c r="L2" s="5"/>
    </row>
    <row r="3" spans="1:12" x14ac:dyDescent="0.25">
      <c r="A3" s="35" t="s">
        <v>85</v>
      </c>
      <c r="B3" s="35"/>
      <c r="C3" s="35"/>
      <c r="D3" s="35"/>
      <c r="E3" s="35"/>
      <c r="F3" s="35"/>
      <c r="G3" s="35"/>
      <c r="H3" s="5"/>
      <c r="I3" s="5"/>
      <c r="J3" s="5"/>
      <c r="K3" s="5"/>
      <c r="L3" s="5"/>
    </row>
    <row r="4" spans="1:12" x14ac:dyDescent="0.25">
      <c r="A4" s="35" t="s">
        <v>144</v>
      </c>
      <c r="B4" s="35"/>
      <c r="C4" s="35"/>
      <c r="D4" s="35"/>
      <c r="E4" s="35"/>
      <c r="F4" s="35"/>
      <c r="G4" s="35"/>
      <c r="H4" s="5"/>
      <c r="I4" s="5"/>
      <c r="J4" s="5"/>
      <c r="K4" s="5"/>
      <c r="L4" s="5"/>
    </row>
    <row r="5" spans="1:12" ht="10.5" customHeight="1" x14ac:dyDescent="0.25">
      <c r="A5" s="35"/>
      <c r="B5" s="35"/>
      <c r="C5" s="35"/>
      <c r="D5" s="35"/>
      <c r="E5" s="35"/>
      <c r="F5" s="35"/>
      <c r="G5" s="35"/>
      <c r="H5" s="5"/>
      <c r="I5" s="5"/>
      <c r="J5" s="5"/>
      <c r="K5" s="5"/>
      <c r="L5" s="5"/>
    </row>
    <row r="6" spans="1:12" ht="15" customHeight="1" x14ac:dyDescent="0.25">
      <c r="A6" s="36" t="s">
        <v>122</v>
      </c>
      <c r="B6" s="36"/>
      <c r="C6" s="36"/>
      <c r="D6" s="36"/>
      <c r="E6" s="36"/>
      <c r="F6" s="36"/>
      <c r="G6" s="36"/>
      <c r="H6" s="5"/>
      <c r="I6" s="5"/>
      <c r="J6" s="5"/>
      <c r="K6" s="5"/>
      <c r="L6" s="5"/>
    </row>
    <row r="7" spans="1:12" ht="8.25" customHeight="1" x14ac:dyDescent="0.25">
      <c r="D7" s="8"/>
      <c r="E7" s="8"/>
      <c r="F7" s="8"/>
      <c r="G7" s="8"/>
      <c r="H7" s="5"/>
      <c r="I7" s="5"/>
      <c r="J7" s="5"/>
      <c r="K7" s="5"/>
      <c r="L7" s="5"/>
    </row>
    <row r="8" spans="1:12" ht="40.5" customHeight="1" x14ac:dyDescent="0.25">
      <c r="A8" s="32" t="s">
        <v>78</v>
      </c>
      <c r="B8" s="32" t="s">
        <v>79</v>
      </c>
      <c r="C8" s="32" t="s">
        <v>0</v>
      </c>
      <c r="D8" s="37" t="s">
        <v>80</v>
      </c>
      <c r="E8" s="37"/>
      <c r="F8" s="32" t="s">
        <v>82</v>
      </c>
      <c r="G8" s="32" t="s">
        <v>83</v>
      </c>
      <c r="H8" s="5"/>
      <c r="I8" s="5"/>
      <c r="J8" s="5"/>
      <c r="K8" s="5"/>
      <c r="L8" s="5"/>
    </row>
    <row r="9" spans="1:12" ht="30" customHeight="1" x14ac:dyDescent="0.25">
      <c r="A9" s="33"/>
      <c r="B9" s="33"/>
      <c r="C9" s="33"/>
      <c r="D9" s="33" t="s">
        <v>81</v>
      </c>
      <c r="E9" s="33" t="s">
        <v>118</v>
      </c>
      <c r="F9" s="33"/>
      <c r="G9" s="33"/>
      <c r="H9" s="5"/>
      <c r="I9" s="5"/>
      <c r="J9" s="5"/>
      <c r="K9" s="5"/>
      <c r="L9" s="5"/>
    </row>
    <row r="10" spans="1:12" ht="28.5" customHeight="1" x14ac:dyDescent="0.25">
      <c r="A10" s="34"/>
      <c r="B10" s="34"/>
      <c r="C10" s="34"/>
      <c r="D10" s="34"/>
      <c r="E10" s="34"/>
      <c r="F10" s="34"/>
      <c r="G10" s="34"/>
      <c r="H10" s="5"/>
      <c r="I10" s="5"/>
      <c r="J10" s="5"/>
      <c r="K10" s="5"/>
      <c r="L10" s="5"/>
    </row>
    <row r="11" spans="1:12" ht="13.5" customHeight="1" x14ac:dyDescent="0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5"/>
      <c r="I11" s="5"/>
      <c r="J11" s="5"/>
      <c r="K11" s="5"/>
      <c r="L11" s="5"/>
    </row>
    <row r="12" spans="1:12" ht="39.75" customHeight="1" x14ac:dyDescent="0.25">
      <c r="A12" s="23" t="s">
        <v>2</v>
      </c>
      <c r="B12" s="23"/>
      <c r="C12" s="23"/>
      <c r="D12" s="19"/>
      <c r="E12" s="19"/>
      <c r="F12" s="19"/>
      <c r="G12" s="19"/>
      <c r="H12" s="5"/>
      <c r="I12" s="5"/>
      <c r="J12" s="5"/>
      <c r="K12" s="5"/>
      <c r="L12" s="5"/>
    </row>
    <row r="13" spans="1:12" ht="17.25" customHeight="1" x14ac:dyDescent="0.25">
      <c r="A13" s="65" t="s">
        <v>3</v>
      </c>
      <c r="B13" s="29" t="s">
        <v>66</v>
      </c>
      <c r="C13" s="11" t="s">
        <v>1</v>
      </c>
      <c r="D13" s="2">
        <f>SUM(D21+D24+D27+D30+D35+D38+D41+D44+D47+D16+D33+D18)</f>
        <v>163675.39999999997</v>
      </c>
      <c r="E13" s="2">
        <f>SUM(E21+E24+E27+E30+E35+E38+E41+E44+E47+E16+E33+E18)</f>
        <v>44226.3</v>
      </c>
      <c r="F13" s="2">
        <f>SUM(E13*100/D13)</f>
        <v>27.020737386314625</v>
      </c>
      <c r="G13" s="2"/>
      <c r="H13" s="5"/>
      <c r="I13" s="5"/>
      <c r="J13" s="5"/>
      <c r="K13" s="5"/>
      <c r="L13" s="5"/>
    </row>
    <row r="14" spans="1:12" ht="17.25" customHeight="1" x14ac:dyDescent="0.25">
      <c r="A14" s="66"/>
      <c r="B14" s="30"/>
      <c r="C14" s="11" t="s">
        <v>20</v>
      </c>
      <c r="D14" s="2">
        <f>SUM(D22+D25+D28+D31+D36+D39+D42+D45+D48+D17+D34+D19)</f>
        <v>163675.39999999997</v>
      </c>
      <c r="E14" s="2">
        <f>SUM(E22+E25+E28+E31+E36+E39+E42+E45+E48+E17+E34+E19)</f>
        <v>44226.3</v>
      </c>
      <c r="F14" s="2">
        <f t="shared" ref="F14:F81" si="0">SUM(E14*100/D14)</f>
        <v>27.020737386314625</v>
      </c>
      <c r="G14" s="2"/>
      <c r="H14" s="5"/>
      <c r="I14" s="5"/>
      <c r="J14" s="5"/>
      <c r="K14" s="5"/>
      <c r="L14" s="5"/>
    </row>
    <row r="15" spans="1:12" ht="40.5" customHeight="1" x14ac:dyDescent="0.25">
      <c r="A15" s="67"/>
      <c r="B15" s="31"/>
      <c r="C15" s="11" t="s">
        <v>65</v>
      </c>
      <c r="D15" s="2">
        <f>SUM(D23+D26+D29+D32+D37+D40+D43+D46+D49+D20)</f>
        <v>149787.09999999998</v>
      </c>
      <c r="E15" s="2">
        <f>SUM(E23+E26+E29+E32+E37+E40+E43+E46+E49+E20)</f>
        <v>38301</v>
      </c>
      <c r="F15" s="2">
        <f t="shared" si="0"/>
        <v>25.570292768869955</v>
      </c>
      <c r="G15" s="2"/>
      <c r="H15" s="5"/>
      <c r="I15" s="5"/>
      <c r="J15" s="5"/>
      <c r="K15" s="5"/>
      <c r="L15" s="5"/>
    </row>
    <row r="16" spans="1:12" ht="30.75" customHeight="1" x14ac:dyDescent="0.25">
      <c r="A16" s="24" t="s">
        <v>4</v>
      </c>
      <c r="B16" s="29" t="s">
        <v>30</v>
      </c>
      <c r="C16" s="11" t="s">
        <v>1</v>
      </c>
      <c r="D16" s="2">
        <f t="shared" ref="D16:E41" si="1">SUM(D17)</f>
        <v>2652.8</v>
      </c>
      <c r="E16" s="2">
        <f t="shared" si="1"/>
        <v>0</v>
      </c>
      <c r="F16" s="2">
        <f t="shared" si="0"/>
        <v>0</v>
      </c>
      <c r="G16" s="27" t="s">
        <v>123</v>
      </c>
      <c r="H16" s="5"/>
      <c r="I16" s="5"/>
      <c r="J16" s="5"/>
      <c r="K16" s="5"/>
      <c r="L16" s="5"/>
    </row>
    <row r="17" spans="1:12" ht="26.25" customHeight="1" x14ac:dyDescent="0.25">
      <c r="A17" s="26"/>
      <c r="B17" s="31"/>
      <c r="C17" s="11" t="s">
        <v>16</v>
      </c>
      <c r="D17" s="2">
        <v>2652.8</v>
      </c>
      <c r="E17" s="2">
        <v>0</v>
      </c>
      <c r="F17" s="2">
        <f t="shared" si="0"/>
        <v>0</v>
      </c>
      <c r="G17" s="28"/>
      <c r="H17" s="6"/>
      <c r="I17" s="5"/>
      <c r="J17" s="5"/>
      <c r="K17" s="5"/>
      <c r="L17" s="5"/>
    </row>
    <row r="18" spans="1:12" ht="26.25" customHeight="1" x14ac:dyDescent="0.25">
      <c r="A18" s="24" t="s">
        <v>46</v>
      </c>
      <c r="B18" s="29" t="s">
        <v>45</v>
      </c>
      <c r="C18" s="18" t="s">
        <v>1</v>
      </c>
      <c r="D18" s="2">
        <f>SUM(D19)</f>
        <v>1024.5</v>
      </c>
      <c r="E18" s="2">
        <f t="shared" si="1"/>
        <v>0</v>
      </c>
      <c r="F18" s="2">
        <f t="shared" ref="F18:F20" si="2">SUM(E18*100/D18)</f>
        <v>0</v>
      </c>
      <c r="G18" s="43" t="s">
        <v>127</v>
      </c>
      <c r="H18" s="6"/>
      <c r="I18" s="5"/>
      <c r="J18" s="5"/>
      <c r="K18" s="5"/>
      <c r="L18" s="5"/>
    </row>
    <row r="19" spans="1:12" ht="19.5" customHeight="1" x14ac:dyDescent="0.25">
      <c r="A19" s="25"/>
      <c r="B19" s="30"/>
      <c r="C19" s="18" t="s">
        <v>16</v>
      </c>
      <c r="D19" s="2">
        <v>1024.5</v>
      </c>
      <c r="E19" s="2">
        <f t="shared" si="1"/>
        <v>0</v>
      </c>
      <c r="F19" s="2">
        <f t="shared" si="2"/>
        <v>0</v>
      </c>
      <c r="G19" s="44"/>
      <c r="H19" s="6"/>
      <c r="I19" s="5"/>
      <c r="J19" s="5"/>
      <c r="K19" s="5"/>
      <c r="L19" s="5"/>
    </row>
    <row r="20" spans="1:12" ht="72.75" customHeight="1" x14ac:dyDescent="0.25">
      <c r="A20" s="26"/>
      <c r="B20" s="31"/>
      <c r="C20" s="18" t="s">
        <v>63</v>
      </c>
      <c r="D20" s="2">
        <v>1024.5</v>
      </c>
      <c r="E20" s="2">
        <f t="shared" si="1"/>
        <v>0</v>
      </c>
      <c r="F20" s="2">
        <f t="shared" si="2"/>
        <v>0</v>
      </c>
      <c r="G20" s="44"/>
      <c r="H20" s="6"/>
      <c r="I20" s="5"/>
      <c r="J20" s="5"/>
      <c r="K20" s="5"/>
      <c r="L20" s="5"/>
    </row>
    <row r="21" spans="1:12" ht="18.75" customHeight="1" x14ac:dyDescent="0.25">
      <c r="A21" s="24" t="s">
        <v>47</v>
      </c>
      <c r="B21" s="29" t="s">
        <v>119</v>
      </c>
      <c r="C21" s="11" t="s">
        <v>1</v>
      </c>
      <c r="D21" s="2">
        <f t="shared" si="1"/>
        <v>22351.7</v>
      </c>
      <c r="E21" s="2">
        <f t="shared" si="1"/>
        <v>0</v>
      </c>
      <c r="F21" s="2">
        <f t="shared" si="0"/>
        <v>0</v>
      </c>
      <c r="G21" s="44"/>
      <c r="H21" s="6"/>
      <c r="I21" s="5"/>
      <c r="J21" s="5"/>
      <c r="K21" s="5"/>
      <c r="L21" s="5"/>
    </row>
    <row r="22" spans="1:12" ht="18.75" customHeight="1" x14ac:dyDescent="0.25">
      <c r="A22" s="25"/>
      <c r="B22" s="30"/>
      <c r="C22" s="11" t="s">
        <v>16</v>
      </c>
      <c r="D22" s="2">
        <v>22351.7</v>
      </c>
      <c r="E22" s="2">
        <v>0</v>
      </c>
      <c r="F22" s="2">
        <f t="shared" si="0"/>
        <v>0</v>
      </c>
      <c r="G22" s="44"/>
      <c r="H22" s="6"/>
      <c r="I22" s="5"/>
      <c r="J22" s="5"/>
      <c r="K22" s="5"/>
      <c r="L22" s="5"/>
    </row>
    <row r="23" spans="1:12" ht="70.5" customHeight="1" x14ac:dyDescent="0.25">
      <c r="A23" s="26"/>
      <c r="B23" s="31"/>
      <c r="C23" s="11" t="s">
        <v>63</v>
      </c>
      <c r="D23" s="2">
        <v>22351.7</v>
      </c>
      <c r="E23" s="2">
        <v>0</v>
      </c>
      <c r="F23" s="2">
        <f t="shared" si="0"/>
        <v>0</v>
      </c>
      <c r="G23" s="45"/>
      <c r="H23" s="6"/>
      <c r="I23" s="5"/>
      <c r="J23" s="5"/>
      <c r="K23" s="5"/>
      <c r="L23" s="5"/>
    </row>
    <row r="24" spans="1:12" ht="19.5" customHeight="1" x14ac:dyDescent="0.25">
      <c r="A24" s="24" t="s">
        <v>48</v>
      </c>
      <c r="B24" s="29" t="s">
        <v>49</v>
      </c>
      <c r="C24" s="11" t="s">
        <v>1</v>
      </c>
      <c r="D24" s="2">
        <f t="shared" si="1"/>
        <v>35000</v>
      </c>
      <c r="E24" s="2">
        <f t="shared" si="1"/>
        <v>35000</v>
      </c>
      <c r="F24" s="2">
        <f t="shared" si="0"/>
        <v>100</v>
      </c>
      <c r="G24" s="27" t="s">
        <v>128</v>
      </c>
      <c r="H24" s="6"/>
      <c r="I24" s="5"/>
      <c r="J24" s="5"/>
      <c r="K24" s="5"/>
      <c r="L24" s="5"/>
    </row>
    <row r="25" spans="1:12" ht="18" customHeight="1" x14ac:dyDescent="0.25">
      <c r="A25" s="25"/>
      <c r="B25" s="30"/>
      <c r="C25" s="11" t="s">
        <v>16</v>
      </c>
      <c r="D25" s="2">
        <v>35000</v>
      </c>
      <c r="E25" s="2">
        <v>35000</v>
      </c>
      <c r="F25" s="2">
        <f t="shared" si="0"/>
        <v>100</v>
      </c>
      <c r="G25" s="40"/>
      <c r="H25" s="6"/>
      <c r="I25" s="5"/>
      <c r="J25" s="5"/>
      <c r="K25" s="5"/>
      <c r="L25" s="5"/>
    </row>
    <row r="26" spans="1:12" ht="71.25" customHeight="1" x14ac:dyDescent="0.25">
      <c r="A26" s="26"/>
      <c r="B26" s="31"/>
      <c r="C26" s="11" t="s">
        <v>63</v>
      </c>
      <c r="D26" s="2">
        <v>35000</v>
      </c>
      <c r="E26" s="2">
        <v>35000</v>
      </c>
      <c r="F26" s="2">
        <f t="shared" si="0"/>
        <v>100</v>
      </c>
      <c r="G26" s="28"/>
      <c r="H26" s="6"/>
      <c r="I26" s="5"/>
      <c r="J26" s="5"/>
      <c r="K26" s="5"/>
      <c r="L26" s="5"/>
    </row>
    <row r="27" spans="1:12" ht="16.5" customHeight="1" x14ac:dyDescent="0.25">
      <c r="A27" s="24" t="s">
        <v>50</v>
      </c>
      <c r="B27" s="29" t="s">
        <v>75</v>
      </c>
      <c r="C27" s="11" t="s">
        <v>1</v>
      </c>
      <c r="D27" s="2">
        <f t="shared" si="1"/>
        <v>23307</v>
      </c>
      <c r="E27" s="2">
        <f t="shared" si="1"/>
        <v>0</v>
      </c>
      <c r="F27" s="2">
        <f t="shared" si="0"/>
        <v>0</v>
      </c>
      <c r="G27" s="27" t="s">
        <v>129</v>
      </c>
      <c r="H27" s="6"/>
      <c r="I27" s="5"/>
      <c r="J27" s="5"/>
      <c r="K27" s="5"/>
      <c r="L27" s="5"/>
    </row>
    <row r="28" spans="1:12" ht="19.5" customHeight="1" x14ac:dyDescent="0.25">
      <c r="A28" s="25"/>
      <c r="B28" s="30"/>
      <c r="C28" s="11" t="s">
        <v>16</v>
      </c>
      <c r="D28" s="2">
        <f>307+23000</f>
        <v>23307</v>
      </c>
      <c r="E28" s="2">
        <v>0</v>
      </c>
      <c r="F28" s="2">
        <f t="shared" si="0"/>
        <v>0</v>
      </c>
      <c r="G28" s="40"/>
      <c r="H28" s="6"/>
      <c r="I28" s="5"/>
      <c r="J28" s="5"/>
      <c r="K28" s="5"/>
      <c r="L28" s="5"/>
    </row>
    <row r="29" spans="1:12" ht="69" customHeight="1" x14ac:dyDescent="0.25">
      <c r="A29" s="26"/>
      <c r="B29" s="31"/>
      <c r="C29" s="11" t="s">
        <v>63</v>
      </c>
      <c r="D29" s="2">
        <v>23000</v>
      </c>
      <c r="E29" s="2">
        <v>0</v>
      </c>
      <c r="F29" s="2">
        <f t="shared" si="0"/>
        <v>0</v>
      </c>
      <c r="G29" s="28"/>
      <c r="H29" s="6"/>
      <c r="I29" s="5"/>
      <c r="J29" s="5"/>
      <c r="K29" s="5"/>
      <c r="L29" s="5"/>
    </row>
    <row r="30" spans="1:12" ht="20.25" customHeight="1" x14ac:dyDescent="0.25">
      <c r="A30" s="24" t="s">
        <v>51</v>
      </c>
      <c r="B30" s="29" t="s">
        <v>76</v>
      </c>
      <c r="C30" s="11" t="s">
        <v>1</v>
      </c>
      <c r="D30" s="2">
        <f>SUM(D31)</f>
        <v>15110</v>
      </c>
      <c r="E30" s="2">
        <f>SUM(E31)</f>
        <v>2877.5</v>
      </c>
      <c r="F30" s="2">
        <f t="shared" si="0"/>
        <v>19.043679682329582</v>
      </c>
      <c r="G30" s="27" t="s">
        <v>130</v>
      </c>
      <c r="H30" s="6"/>
      <c r="I30" s="5"/>
      <c r="J30" s="5"/>
      <c r="K30" s="5"/>
      <c r="L30" s="5"/>
    </row>
    <row r="31" spans="1:12" ht="21.75" customHeight="1" x14ac:dyDescent="0.25">
      <c r="A31" s="25"/>
      <c r="B31" s="30"/>
      <c r="C31" s="11" t="s">
        <v>16</v>
      </c>
      <c r="D31" s="2">
        <f>110+15000</f>
        <v>15110</v>
      </c>
      <c r="E31" s="2">
        <v>2877.5</v>
      </c>
      <c r="F31" s="2">
        <f t="shared" si="0"/>
        <v>19.043679682329582</v>
      </c>
      <c r="G31" s="40"/>
      <c r="H31" s="6"/>
      <c r="I31" s="5"/>
      <c r="J31" s="5"/>
      <c r="K31" s="5"/>
      <c r="L31" s="5"/>
    </row>
    <row r="32" spans="1:12" ht="89.25" customHeight="1" x14ac:dyDescent="0.25">
      <c r="A32" s="26"/>
      <c r="B32" s="31"/>
      <c r="C32" s="11" t="s">
        <v>63</v>
      </c>
      <c r="D32" s="2">
        <v>15000</v>
      </c>
      <c r="E32" s="2">
        <v>2767.5</v>
      </c>
      <c r="F32" s="2">
        <f t="shared" si="0"/>
        <v>18.45</v>
      </c>
      <c r="G32" s="28"/>
      <c r="H32" s="6"/>
      <c r="I32" s="5"/>
      <c r="J32" s="5"/>
      <c r="K32" s="5"/>
      <c r="L32" s="5"/>
    </row>
    <row r="33" spans="1:12" ht="25.5" customHeight="1" x14ac:dyDescent="0.25">
      <c r="A33" s="24" t="s">
        <v>52</v>
      </c>
      <c r="B33" s="29" t="s">
        <v>77</v>
      </c>
      <c r="C33" s="11" t="s">
        <v>1</v>
      </c>
      <c r="D33" s="2">
        <f t="shared" si="1"/>
        <v>2818.5</v>
      </c>
      <c r="E33" s="2">
        <f t="shared" si="1"/>
        <v>0</v>
      </c>
      <c r="F33" s="2">
        <f t="shared" si="0"/>
        <v>0</v>
      </c>
      <c r="G33" s="27" t="s">
        <v>131</v>
      </c>
      <c r="H33" s="6"/>
      <c r="I33" s="5"/>
      <c r="J33" s="5"/>
      <c r="K33" s="5"/>
      <c r="L33" s="5"/>
    </row>
    <row r="34" spans="1:12" ht="44.25" customHeight="1" x14ac:dyDescent="0.25">
      <c r="A34" s="26"/>
      <c r="B34" s="31"/>
      <c r="C34" s="11" t="s">
        <v>16</v>
      </c>
      <c r="D34" s="2">
        <v>2818.5</v>
      </c>
      <c r="E34" s="2">
        <v>0</v>
      </c>
      <c r="F34" s="2">
        <f t="shared" si="0"/>
        <v>0</v>
      </c>
      <c r="G34" s="28"/>
      <c r="H34" s="6"/>
      <c r="I34" s="5"/>
      <c r="J34" s="5"/>
      <c r="K34" s="5"/>
      <c r="L34" s="5"/>
    </row>
    <row r="35" spans="1:12" ht="18" customHeight="1" x14ac:dyDescent="0.25">
      <c r="A35" s="24" t="s">
        <v>116</v>
      </c>
      <c r="B35" s="29" t="s">
        <v>101</v>
      </c>
      <c r="C35" s="11" t="s">
        <v>1</v>
      </c>
      <c r="D35" s="2">
        <f t="shared" si="1"/>
        <v>5052</v>
      </c>
      <c r="E35" s="2">
        <f t="shared" si="1"/>
        <v>0</v>
      </c>
      <c r="F35" s="2">
        <f t="shared" si="0"/>
        <v>0</v>
      </c>
      <c r="G35" s="27" t="s">
        <v>124</v>
      </c>
      <c r="H35" s="6"/>
      <c r="I35" s="5"/>
      <c r="J35" s="5"/>
      <c r="K35" s="5"/>
      <c r="L35" s="5"/>
    </row>
    <row r="36" spans="1:12" ht="18" customHeight="1" x14ac:dyDescent="0.25">
      <c r="A36" s="25"/>
      <c r="B36" s="30"/>
      <c r="C36" s="11" t="s">
        <v>16</v>
      </c>
      <c r="D36" s="2">
        <v>5052</v>
      </c>
      <c r="E36" s="2">
        <v>0</v>
      </c>
      <c r="F36" s="2">
        <f t="shared" si="0"/>
        <v>0</v>
      </c>
      <c r="G36" s="40"/>
      <c r="H36" s="6"/>
      <c r="I36" s="5"/>
      <c r="J36" s="5"/>
      <c r="K36" s="5"/>
      <c r="L36" s="5"/>
    </row>
    <row r="37" spans="1:12" ht="65.25" customHeight="1" x14ac:dyDescent="0.25">
      <c r="A37" s="26"/>
      <c r="B37" s="31"/>
      <c r="C37" s="11" t="s">
        <v>63</v>
      </c>
      <c r="D37" s="2">
        <v>5052</v>
      </c>
      <c r="E37" s="2">
        <v>0</v>
      </c>
      <c r="F37" s="2">
        <f t="shared" si="0"/>
        <v>0</v>
      </c>
      <c r="G37" s="28"/>
      <c r="H37" s="6"/>
      <c r="I37" s="5"/>
      <c r="J37" s="5"/>
      <c r="K37" s="5"/>
      <c r="L37" s="5"/>
    </row>
    <row r="38" spans="1:12" ht="16.5" customHeight="1" x14ac:dyDescent="0.25">
      <c r="A38" s="24" t="s">
        <v>53</v>
      </c>
      <c r="B38" s="29" t="s">
        <v>71</v>
      </c>
      <c r="C38" s="11" t="s">
        <v>1</v>
      </c>
      <c r="D38" s="2">
        <f t="shared" si="1"/>
        <v>15000</v>
      </c>
      <c r="E38" s="2">
        <f t="shared" si="1"/>
        <v>280</v>
      </c>
      <c r="F38" s="2">
        <f t="shared" si="0"/>
        <v>1.8666666666666667</v>
      </c>
      <c r="G38" s="27" t="s">
        <v>138</v>
      </c>
      <c r="H38" s="6"/>
      <c r="I38" s="5"/>
      <c r="J38" s="5"/>
      <c r="K38" s="5"/>
      <c r="L38" s="5"/>
    </row>
    <row r="39" spans="1:12" ht="16.5" customHeight="1" x14ac:dyDescent="0.25">
      <c r="A39" s="25"/>
      <c r="B39" s="30"/>
      <c r="C39" s="11" t="s">
        <v>16</v>
      </c>
      <c r="D39" s="2">
        <v>15000</v>
      </c>
      <c r="E39" s="2">
        <v>280</v>
      </c>
      <c r="F39" s="2">
        <f t="shared" si="0"/>
        <v>1.8666666666666667</v>
      </c>
      <c r="G39" s="40"/>
      <c r="H39" s="6"/>
      <c r="I39" s="5"/>
      <c r="J39" s="5"/>
      <c r="K39" s="5"/>
      <c r="L39" s="5"/>
    </row>
    <row r="40" spans="1:12" ht="102.75" customHeight="1" x14ac:dyDescent="0.25">
      <c r="A40" s="26"/>
      <c r="B40" s="31"/>
      <c r="C40" s="11" t="s">
        <v>63</v>
      </c>
      <c r="D40" s="2">
        <v>15000</v>
      </c>
      <c r="E40" s="2">
        <v>280</v>
      </c>
      <c r="F40" s="2">
        <f t="shared" si="0"/>
        <v>1.8666666666666667</v>
      </c>
      <c r="G40" s="28"/>
      <c r="H40" s="6"/>
      <c r="I40" s="5"/>
      <c r="J40" s="5"/>
      <c r="K40" s="5"/>
      <c r="L40" s="5"/>
    </row>
    <row r="41" spans="1:12" ht="16.5" customHeight="1" x14ac:dyDescent="0.25">
      <c r="A41" s="24" t="s">
        <v>54</v>
      </c>
      <c r="B41" s="29" t="s">
        <v>55</v>
      </c>
      <c r="C41" s="11" t="s">
        <v>1</v>
      </c>
      <c r="D41" s="2">
        <f t="shared" si="1"/>
        <v>258.89999999999998</v>
      </c>
      <c r="E41" s="2">
        <f t="shared" si="1"/>
        <v>253.5</v>
      </c>
      <c r="F41" s="2">
        <f t="shared" si="0"/>
        <v>97.914252607184252</v>
      </c>
      <c r="G41" s="27" t="s">
        <v>139</v>
      </c>
      <c r="H41" s="6"/>
      <c r="I41" s="5"/>
      <c r="J41" s="5"/>
      <c r="K41" s="5"/>
      <c r="L41" s="5"/>
    </row>
    <row r="42" spans="1:12" ht="16.5" customHeight="1" x14ac:dyDescent="0.25">
      <c r="A42" s="25"/>
      <c r="B42" s="30"/>
      <c r="C42" s="11" t="s">
        <v>16</v>
      </c>
      <c r="D42" s="2">
        <v>258.89999999999998</v>
      </c>
      <c r="E42" s="2">
        <v>253.5</v>
      </c>
      <c r="F42" s="2">
        <f t="shared" si="0"/>
        <v>97.914252607184252</v>
      </c>
      <c r="G42" s="40"/>
      <c r="H42" s="6"/>
      <c r="I42" s="5"/>
      <c r="J42" s="5"/>
      <c r="K42" s="5"/>
      <c r="L42" s="5"/>
    </row>
    <row r="43" spans="1:12" ht="81" customHeight="1" x14ac:dyDescent="0.25">
      <c r="A43" s="26"/>
      <c r="B43" s="31"/>
      <c r="C43" s="11" t="s">
        <v>64</v>
      </c>
      <c r="D43" s="2">
        <v>258.89999999999998</v>
      </c>
      <c r="E43" s="2">
        <v>253.5</v>
      </c>
      <c r="F43" s="2">
        <f t="shared" si="0"/>
        <v>97.914252607184252</v>
      </c>
      <c r="G43" s="28"/>
      <c r="H43" s="6"/>
      <c r="I43" s="5"/>
      <c r="J43" s="5"/>
      <c r="K43" s="5"/>
      <c r="L43" s="5"/>
    </row>
    <row r="44" spans="1:12" ht="19.5" customHeight="1" x14ac:dyDescent="0.25">
      <c r="A44" s="24" t="s">
        <v>102</v>
      </c>
      <c r="B44" s="29" t="s">
        <v>120</v>
      </c>
      <c r="C44" s="17" t="s">
        <v>1</v>
      </c>
      <c r="D44" s="2">
        <f t="shared" ref="D44:E47" si="3">SUM(D45)</f>
        <v>31100</v>
      </c>
      <c r="E44" s="2">
        <f t="shared" si="3"/>
        <v>5815.3</v>
      </c>
      <c r="F44" s="2">
        <f t="shared" ref="F44:F49" si="4">SUM(E44*100/D44)</f>
        <v>18.698713826366561</v>
      </c>
      <c r="G44" s="27" t="s">
        <v>125</v>
      </c>
      <c r="H44" s="6"/>
      <c r="I44" s="5"/>
      <c r="J44" s="5"/>
      <c r="K44" s="5"/>
      <c r="L44" s="5"/>
    </row>
    <row r="45" spans="1:12" ht="19.5" customHeight="1" x14ac:dyDescent="0.25">
      <c r="A45" s="25"/>
      <c r="B45" s="30"/>
      <c r="C45" s="17" t="s">
        <v>16</v>
      </c>
      <c r="D45" s="2">
        <f>23100+8000</f>
        <v>31100</v>
      </c>
      <c r="E45" s="2">
        <v>5815.3</v>
      </c>
      <c r="F45" s="2">
        <f t="shared" si="4"/>
        <v>18.698713826366561</v>
      </c>
      <c r="G45" s="40"/>
      <c r="H45" s="6"/>
      <c r="I45" s="5"/>
      <c r="J45" s="5"/>
      <c r="K45" s="5"/>
      <c r="L45" s="5"/>
    </row>
    <row r="46" spans="1:12" ht="84.75" customHeight="1" x14ac:dyDescent="0.25">
      <c r="A46" s="26"/>
      <c r="B46" s="31"/>
      <c r="C46" s="17" t="s">
        <v>64</v>
      </c>
      <c r="D46" s="2">
        <v>23100</v>
      </c>
      <c r="E46" s="2">
        <v>0</v>
      </c>
      <c r="F46" s="2">
        <f t="shared" si="4"/>
        <v>0</v>
      </c>
      <c r="G46" s="28"/>
      <c r="H46" s="6"/>
      <c r="I46" s="5"/>
      <c r="J46" s="5"/>
      <c r="K46" s="5"/>
      <c r="L46" s="5"/>
    </row>
    <row r="47" spans="1:12" ht="21.75" customHeight="1" x14ac:dyDescent="0.25">
      <c r="A47" s="24" t="s">
        <v>117</v>
      </c>
      <c r="B47" s="29" t="s">
        <v>103</v>
      </c>
      <c r="C47" s="17" t="s">
        <v>1</v>
      </c>
      <c r="D47" s="2">
        <f t="shared" si="3"/>
        <v>10000</v>
      </c>
      <c r="E47" s="2">
        <f t="shared" si="3"/>
        <v>0</v>
      </c>
      <c r="F47" s="2">
        <f t="shared" si="4"/>
        <v>0</v>
      </c>
      <c r="G47" s="27" t="s">
        <v>126</v>
      </c>
      <c r="H47" s="6"/>
      <c r="I47" s="5"/>
      <c r="J47" s="5"/>
      <c r="K47" s="5"/>
      <c r="L47" s="5"/>
    </row>
    <row r="48" spans="1:12" ht="20.25" customHeight="1" x14ac:dyDescent="0.25">
      <c r="A48" s="25"/>
      <c r="B48" s="30"/>
      <c r="C48" s="17" t="s">
        <v>16</v>
      </c>
      <c r="D48" s="2">
        <v>10000</v>
      </c>
      <c r="E48" s="2">
        <v>0</v>
      </c>
      <c r="F48" s="2">
        <f t="shared" si="4"/>
        <v>0</v>
      </c>
      <c r="G48" s="40"/>
      <c r="H48" s="6"/>
      <c r="I48" s="5"/>
      <c r="J48" s="5"/>
      <c r="K48" s="5"/>
      <c r="L48" s="5"/>
    </row>
    <row r="49" spans="1:12" ht="80.25" customHeight="1" x14ac:dyDescent="0.25">
      <c r="A49" s="26"/>
      <c r="B49" s="31"/>
      <c r="C49" s="17" t="s">
        <v>64</v>
      </c>
      <c r="D49" s="2">
        <v>10000</v>
      </c>
      <c r="E49" s="2">
        <v>0</v>
      </c>
      <c r="F49" s="2">
        <f t="shared" si="4"/>
        <v>0</v>
      </c>
      <c r="G49" s="28"/>
      <c r="H49" s="6"/>
      <c r="I49" s="5"/>
      <c r="J49" s="5"/>
      <c r="K49" s="5"/>
      <c r="L49" s="5"/>
    </row>
    <row r="50" spans="1:12" x14ac:dyDescent="0.25">
      <c r="A50" s="38"/>
      <c r="B50" s="29" t="s">
        <v>5</v>
      </c>
      <c r="C50" s="11" t="s">
        <v>1</v>
      </c>
      <c r="D50" s="2">
        <f t="shared" ref="D50:E50" si="5">SUM(D51)</f>
        <v>163675.39999999997</v>
      </c>
      <c r="E50" s="2">
        <f t="shared" si="5"/>
        <v>44226.3</v>
      </c>
      <c r="F50" s="2">
        <f t="shared" si="0"/>
        <v>27.020737386314625</v>
      </c>
      <c r="G50" s="2"/>
      <c r="H50" s="5"/>
      <c r="I50" s="5"/>
      <c r="J50" s="5"/>
      <c r="K50" s="5"/>
      <c r="L50" s="5"/>
    </row>
    <row r="51" spans="1:12" x14ac:dyDescent="0.25">
      <c r="A51" s="39"/>
      <c r="B51" s="30"/>
      <c r="C51" s="11" t="s">
        <v>16</v>
      </c>
      <c r="D51" s="2">
        <f>SUM(D14)</f>
        <v>163675.39999999997</v>
      </c>
      <c r="E51" s="2">
        <f>SUM(E14)</f>
        <v>44226.3</v>
      </c>
      <c r="F51" s="2">
        <f t="shared" si="0"/>
        <v>27.020737386314625</v>
      </c>
      <c r="G51" s="2"/>
      <c r="H51" s="5"/>
      <c r="I51" s="5"/>
      <c r="J51" s="5"/>
      <c r="K51" s="5"/>
      <c r="L51" s="5"/>
    </row>
    <row r="52" spans="1:12" ht="44.25" customHeight="1" x14ac:dyDescent="0.25">
      <c r="A52" s="42"/>
      <c r="B52" s="31"/>
      <c r="C52" s="11" t="s">
        <v>65</v>
      </c>
      <c r="D52" s="2">
        <f>SUM(D15)</f>
        <v>149787.09999999998</v>
      </c>
      <c r="E52" s="2">
        <f>SUM(E15)</f>
        <v>38301</v>
      </c>
      <c r="F52" s="2">
        <f t="shared" si="0"/>
        <v>25.570292768869955</v>
      </c>
      <c r="G52" s="2"/>
      <c r="H52" s="5"/>
      <c r="I52" s="5"/>
      <c r="J52" s="5"/>
      <c r="K52" s="5"/>
      <c r="L52" s="5"/>
    </row>
    <row r="53" spans="1:12" ht="33" customHeight="1" x14ac:dyDescent="0.25">
      <c r="A53" s="58" t="s">
        <v>6</v>
      </c>
      <c r="B53" s="59"/>
      <c r="C53" s="60"/>
      <c r="D53" s="10"/>
      <c r="E53" s="10"/>
      <c r="F53" s="10"/>
      <c r="G53" s="10"/>
      <c r="H53" s="5"/>
      <c r="I53" s="5"/>
      <c r="J53" s="5"/>
      <c r="K53" s="5"/>
      <c r="L53" s="5"/>
    </row>
    <row r="54" spans="1:12" ht="37.5" customHeight="1" x14ac:dyDescent="0.25">
      <c r="A54" s="71" t="s">
        <v>7</v>
      </c>
      <c r="B54" s="29" t="s">
        <v>67</v>
      </c>
      <c r="C54" s="11" t="s">
        <v>1</v>
      </c>
      <c r="D54" s="2">
        <f t="shared" ref="D54:E54" si="6">SUM(D55)</f>
        <v>61110.7</v>
      </c>
      <c r="E54" s="2">
        <f t="shared" si="6"/>
        <v>54409.5</v>
      </c>
      <c r="F54" s="2">
        <f t="shared" si="0"/>
        <v>89.03432623092192</v>
      </c>
      <c r="G54" s="2"/>
      <c r="H54" s="5"/>
      <c r="I54" s="5"/>
      <c r="J54" s="5"/>
      <c r="K54" s="5"/>
      <c r="L54" s="5"/>
    </row>
    <row r="55" spans="1:12" ht="33" customHeight="1" x14ac:dyDescent="0.25">
      <c r="A55" s="72"/>
      <c r="B55" s="30"/>
      <c r="C55" s="11" t="s">
        <v>16</v>
      </c>
      <c r="D55" s="2">
        <f t="shared" ref="D55:E55" si="7">SUM(D57)</f>
        <v>61110.7</v>
      </c>
      <c r="E55" s="2">
        <f t="shared" si="7"/>
        <v>54409.5</v>
      </c>
      <c r="F55" s="2">
        <f t="shared" si="0"/>
        <v>89.03432623092192</v>
      </c>
      <c r="G55" s="2"/>
      <c r="H55" s="5"/>
      <c r="I55" s="5"/>
      <c r="J55" s="5"/>
      <c r="K55" s="5"/>
      <c r="L55" s="5"/>
    </row>
    <row r="56" spans="1:12" ht="23.25" customHeight="1" x14ac:dyDescent="0.25">
      <c r="A56" s="46" t="s">
        <v>9</v>
      </c>
      <c r="B56" s="47" t="s">
        <v>19</v>
      </c>
      <c r="C56" s="11" t="s">
        <v>1</v>
      </c>
      <c r="D56" s="2">
        <f t="shared" ref="D56:E56" si="8">SUM(D57)</f>
        <v>61110.7</v>
      </c>
      <c r="E56" s="2">
        <f t="shared" si="8"/>
        <v>54409.5</v>
      </c>
      <c r="F56" s="2">
        <f t="shared" si="0"/>
        <v>89.03432623092192</v>
      </c>
      <c r="G56" s="2"/>
      <c r="H56" s="5"/>
      <c r="I56" s="5"/>
      <c r="J56" s="5"/>
      <c r="K56" s="5"/>
      <c r="L56" s="5"/>
    </row>
    <row r="57" spans="1:12" ht="23.25" customHeight="1" x14ac:dyDescent="0.25">
      <c r="A57" s="46"/>
      <c r="B57" s="47"/>
      <c r="C57" s="11" t="s">
        <v>16</v>
      </c>
      <c r="D57" s="2">
        <f>SUM(D59+D61+D63)</f>
        <v>61110.7</v>
      </c>
      <c r="E57" s="2">
        <f>SUM(E59+E61+E63)</f>
        <v>54409.5</v>
      </c>
      <c r="F57" s="2">
        <f t="shared" si="0"/>
        <v>89.03432623092192</v>
      </c>
      <c r="G57" s="2"/>
      <c r="H57" s="5"/>
      <c r="I57" s="5"/>
      <c r="J57" s="5"/>
      <c r="K57" s="5"/>
      <c r="L57" s="5"/>
    </row>
    <row r="58" spans="1:12" ht="30" customHeight="1" x14ac:dyDescent="0.25">
      <c r="A58" s="46" t="s">
        <v>60</v>
      </c>
      <c r="B58" s="47" t="s">
        <v>72</v>
      </c>
      <c r="C58" s="11" t="s">
        <v>1</v>
      </c>
      <c r="D58" s="2">
        <f t="shared" ref="D58:E58" si="9">SUM(D59)</f>
        <v>52682.6</v>
      </c>
      <c r="E58" s="2">
        <f t="shared" si="9"/>
        <v>47736.3</v>
      </c>
      <c r="F58" s="2">
        <f t="shared" si="0"/>
        <v>90.611131569056965</v>
      </c>
      <c r="G58" s="63" t="s">
        <v>142</v>
      </c>
      <c r="H58" s="5"/>
      <c r="I58" s="5"/>
      <c r="J58" s="5"/>
      <c r="K58" s="5"/>
      <c r="L58" s="5"/>
    </row>
    <row r="59" spans="1:12" ht="58.5" customHeight="1" x14ac:dyDescent="0.25">
      <c r="A59" s="46"/>
      <c r="B59" s="47"/>
      <c r="C59" s="11" t="s">
        <v>16</v>
      </c>
      <c r="D59" s="2">
        <v>52682.6</v>
      </c>
      <c r="E59" s="2">
        <v>47736.3</v>
      </c>
      <c r="F59" s="2">
        <f t="shared" si="0"/>
        <v>90.611131569056965</v>
      </c>
      <c r="G59" s="64"/>
      <c r="H59" s="5"/>
      <c r="I59" s="5"/>
      <c r="J59" s="5"/>
      <c r="K59" s="5"/>
      <c r="L59" s="5"/>
    </row>
    <row r="60" spans="1:12" ht="27" customHeight="1" x14ac:dyDescent="0.25">
      <c r="A60" s="46" t="s">
        <v>61</v>
      </c>
      <c r="B60" s="47" t="s">
        <v>73</v>
      </c>
      <c r="C60" s="11" t="s">
        <v>1</v>
      </c>
      <c r="D60" s="2">
        <f>D61</f>
        <v>5046.8999999999996</v>
      </c>
      <c r="E60" s="2">
        <f>E61</f>
        <v>3367.2</v>
      </c>
      <c r="F60" s="2">
        <f t="shared" si="0"/>
        <v>66.718183439339001</v>
      </c>
      <c r="G60" s="63" t="s">
        <v>143</v>
      </c>
      <c r="H60" s="5"/>
      <c r="I60" s="5"/>
      <c r="J60" s="5"/>
      <c r="K60" s="5"/>
      <c r="L60" s="5"/>
    </row>
    <row r="61" spans="1:12" ht="96.75" customHeight="1" x14ac:dyDescent="0.25">
      <c r="A61" s="46"/>
      <c r="B61" s="47"/>
      <c r="C61" s="11" t="s">
        <v>16</v>
      </c>
      <c r="D61" s="2">
        <v>5046.8999999999996</v>
      </c>
      <c r="E61" s="2">
        <v>3367.2</v>
      </c>
      <c r="F61" s="2">
        <f t="shared" si="0"/>
        <v>66.718183439339001</v>
      </c>
      <c r="G61" s="64"/>
      <c r="H61" s="5"/>
      <c r="I61" s="5"/>
      <c r="J61" s="5"/>
      <c r="K61" s="5"/>
      <c r="L61" s="5"/>
    </row>
    <row r="62" spans="1:12" ht="28.5" customHeight="1" x14ac:dyDescent="0.25">
      <c r="A62" s="38" t="s">
        <v>62</v>
      </c>
      <c r="B62" s="29" t="s">
        <v>74</v>
      </c>
      <c r="C62" s="11" t="s">
        <v>1</v>
      </c>
      <c r="D62" s="2">
        <f>D63</f>
        <v>3381.2</v>
      </c>
      <c r="E62" s="2">
        <f>E63</f>
        <v>3306</v>
      </c>
      <c r="F62" s="2">
        <f t="shared" si="0"/>
        <v>97.775937536969124</v>
      </c>
      <c r="G62" s="27" t="s">
        <v>140</v>
      </c>
      <c r="H62" s="5"/>
      <c r="I62" s="5"/>
      <c r="J62" s="5"/>
      <c r="K62" s="5"/>
      <c r="L62" s="5"/>
    </row>
    <row r="63" spans="1:12" ht="69.75" customHeight="1" x14ac:dyDescent="0.25">
      <c r="A63" s="39"/>
      <c r="B63" s="30"/>
      <c r="C63" s="11" t="s">
        <v>16</v>
      </c>
      <c r="D63" s="2">
        <v>3381.2</v>
      </c>
      <c r="E63" s="2">
        <v>3306</v>
      </c>
      <c r="F63" s="2">
        <f t="shared" si="0"/>
        <v>97.775937536969124</v>
      </c>
      <c r="G63" s="28"/>
      <c r="H63" s="5"/>
      <c r="I63" s="5"/>
      <c r="J63" s="5"/>
      <c r="K63" s="5"/>
      <c r="L63" s="5"/>
    </row>
    <row r="64" spans="1:12" ht="21" customHeight="1" x14ac:dyDescent="0.25">
      <c r="A64" s="38"/>
      <c r="B64" s="29" t="s">
        <v>8</v>
      </c>
      <c r="C64" s="11" t="s">
        <v>1</v>
      </c>
      <c r="D64" s="2">
        <f t="shared" ref="D64:E64" si="10">SUM(D65)</f>
        <v>61110.7</v>
      </c>
      <c r="E64" s="2">
        <f t="shared" si="10"/>
        <v>54409.5</v>
      </c>
      <c r="F64" s="2">
        <f t="shared" si="0"/>
        <v>89.03432623092192</v>
      </c>
      <c r="G64" s="2"/>
      <c r="H64" s="5"/>
      <c r="I64" s="5"/>
      <c r="J64" s="5"/>
      <c r="K64" s="5"/>
      <c r="L64" s="5"/>
    </row>
    <row r="65" spans="1:12" ht="21" customHeight="1" x14ac:dyDescent="0.25">
      <c r="A65" s="42"/>
      <c r="B65" s="31"/>
      <c r="C65" s="11" t="s">
        <v>16</v>
      </c>
      <c r="D65" s="2">
        <f>SUM(D55)</f>
        <v>61110.7</v>
      </c>
      <c r="E65" s="2">
        <f>SUM(E55)</f>
        <v>54409.5</v>
      </c>
      <c r="F65" s="2">
        <f t="shared" si="0"/>
        <v>89.03432623092192</v>
      </c>
      <c r="G65" s="2"/>
      <c r="H65" s="5"/>
      <c r="I65" s="5"/>
      <c r="J65" s="5"/>
      <c r="K65" s="5"/>
      <c r="L65" s="5"/>
    </row>
    <row r="66" spans="1:12" ht="28.5" customHeight="1" x14ac:dyDescent="0.25">
      <c r="A66" s="58" t="s">
        <v>10</v>
      </c>
      <c r="B66" s="59"/>
      <c r="C66" s="60"/>
      <c r="D66" s="10"/>
      <c r="E66" s="10"/>
      <c r="F66" s="10"/>
      <c r="G66" s="10"/>
      <c r="H66" s="5"/>
      <c r="I66" s="5"/>
      <c r="J66" s="5"/>
      <c r="K66" s="5"/>
      <c r="L66" s="5"/>
    </row>
    <row r="67" spans="1:12" ht="24.75" customHeight="1" x14ac:dyDescent="0.25">
      <c r="A67" s="70" t="s">
        <v>11</v>
      </c>
      <c r="B67" s="47" t="s">
        <v>68</v>
      </c>
      <c r="C67" s="11" t="s">
        <v>1</v>
      </c>
      <c r="D67" s="2">
        <f t="shared" ref="D67:E67" si="11">SUM(D68)</f>
        <v>9876</v>
      </c>
      <c r="E67" s="2">
        <f t="shared" si="11"/>
        <v>9876</v>
      </c>
      <c r="F67" s="2">
        <f t="shared" si="0"/>
        <v>100</v>
      </c>
      <c r="G67" s="2"/>
      <c r="H67" s="5"/>
      <c r="I67" s="5"/>
      <c r="J67" s="5"/>
      <c r="K67" s="5"/>
      <c r="L67" s="5"/>
    </row>
    <row r="68" spans="1:12" ht="24.75" customHeight="1" x14ac:dyDescent="0.25">
      <c r="A68" s="70"/>
      <c r="B68" s="47"/>
      <c r="C68" s="11" t="s">
        <v>16</v>
      </c>
      <c r="D68" s="2">
        <f>SUM(D70+D94)</f>
        <v>9876</v>
      </c>
      <c r="E68" s="2">
        <f>SUM(E70+E94)</f>
        <v>9876</v>
      </c>
      <c r="F68" s="2">
        <f t="shared" si="0"/>
        <v>100</v>
      </c>
      <c r="G68" s="2"/>
      <c r="H68" s="5"/>
      <c r="I68" s="5"/>
      <c r="J68" s="5"/>
      <c r="K68" s="5"/>
      <c r="L68" s="5"/>
    </row>
    <row r="69" spans="1:12" ht="19.5" customHeight="1" x14ac:dyDescent="0.25">
      <c r="A69" s="46" t="s">
        <v>17</v>
      </c>
      <c r="B69" s="47" t="s">
        <v>15</v>
      </c>
      <c r="C69" s="15" t="s">
        <v>1</v>
      </c>
      <c r="D69" s="2">
        <f>SUM(D70)</f>
        <v>3120.599999999999</v>
      </c>
      <c r="E69" s="2">
        <f>SUM(E70)</f>
        <v>3120.599999999999</v>
      </c>
      <c r="F69" s="2">
        <f t="shared" si="0"/>
        <v>100</v>
      </c>
      <c r="G69" s="2"/>
      <c r="H69" s="5"/>
      <c r="I69" s="5"/>
      <c r="J69" s="5"/>
      <c r="K69" s="5"/>
      <c r="L69" s="5"/>
    </row>
    <row r="70" spans="1:12" ht="21.75" customHeight="1" x14ac:dyDescent="0.25">
      <c r="A70" s="46"/>
      <c r="B70" s="47"/>
      <c r="C70" s="15" t="s">
        <v>16</v>
      </c>
      <c r="D70" s="2">
        <f>SUM(D72+D74+D76+D78+D80+D82+D84+D86+D88+D90+D92)</f>
        <v>3120.599999999999</v>
      </c>
      <c r="E70" s="2">
        <f>SUM(E72+E74+E76+E78+E80+E82+E84+E86+E88+E90+E92)</f>
        <v>3120.599999999999</v>
      </c>
      <c r="F70" s="2">
        <f t="shared" si="0"/>
        <v>100</v>
      </c>
      <c r="G70" s="2"/>
      <c r="H70" s="5"/>
      <c r="I70" s="5"/>
      <c r="J70" s="5"/>
      <c r="K70" s="5"/>
      <c r="L70" s="5"/>
    </row>
    <row r="71" spans="1:12" ht="43.5" customHeight="1" x14ac:dyDescent="0.25">
      <c r="A71" s="46" t="s">
        <v>18</v>
      </c>
      <c r="B71" s="47" t="s">
        <v>86</v>
      </c>
      <c r="C71" s="15" t="s">
        <v>1</v>
      </c>
      <c r="D71" s="2">
        <f t="shared" ref="D71:E91" si="12">SUM(D72)</f>
        <v>315.39999999999998</v>
      </c>
      <c r="E71" s="2">
        <f t="shared" si="12"/>
        <v>315.39999999999998</v>
      </c>
      <c r="F71" s="2">
        <f t="shared" si="0"/>
        <v>100</v>
      </c>
      <c r="G71" s="41" t="s">
        <v>104</v>
      </c>
      <c r="H71" s="5"/>
      <c r="I71" s="5"/>
      <c r="J71" s="5"/>
      <c r="K71" s="5"/>
      <c r="L71" s="5"/>
    </row>
    <row r="72" spans="1:12" ht="38.25" customHeight="1" x14ac:dyDescent="0.25">
      <c r="A72" s="46"/>
      <c r="B72" s="47"/>
      <c r="C72" s="15" t="s">
        <v>16</v>
      </c>
      <c r="D72" s="2">
        <v>315.39999999999998</v>
      </c>
      <c r="E72" s="2">
        <v>315.39999999999998</v>
      </c>
      <c r="F72" s="2">
        <f t="shared" si="0"/>
        <v>100</v>
      </c>
      <c r="G72" s="41"/>
      <c r="H72" s="5"/>
      <c r="I72" s="5"/>
      <c r="J72" s="5"/>
      <c r="K72" s="5"/>
      <c r="L72" s="5"/>
    </row>
    <row r="73" spans="1:12" ht="38.25" customHeight="1" x14ac:dyDescent="0.25">
      <c r="A73" s="46" t="s">
        <v>31</v>
      </c>
      <c r="B73" s="47" t="s">
        <v>87</v>
      </c>
      <c r="C73" s="15" t="s">
        <v>1</v>
      </c>
      <c r="D73" s="2">
        <f t="shared" si="12"/>
        <v>315.39999999999998</v>
      </c>
      <c r="E73" s="2">
        <f t="shared" si="12"/>
        <v>315.39999999999998</v>
      </c>
      <c r="F73" s="2">
        <f t="shared" si="0"/>
        <v>100</v>
      </c>
      <c r="G73" s="41" t="s">
        <v>105</v>
      </c>
      <c r="H73" s="5"/>
      <c r="I73" s="5"/>
      <c r="J73" s="5"/>
      <c r="K73" s="5"/>
      <c r="L73" s="5"/>
    </row>
    <row r="74" spans="1:12" ht="39.75" customHeight="1" x14ac:dyDescent="0.25">
      <c r="A74" s="46"/>
      <c r="B74" s="47"/>
      <c r="C74" s="15" t="s">
        <v>16</v>
      </c>
      <c r="D74" s="2">
        <v>315.39999999999998</v>
      </c>
      <c r="E74" s="2">
        <v>315.39999999999998</v>
      </c>
      <c r="F74" s="2">
        <f t="shared" si="0"/>
        <v>100</v>
      </c>
      <c r="G74" s="41"/>
      <c r="H74" s="5"/>
      <c r="I74" s="5"/>
      <c r="J74" s="5"/>
      <c r="K74" s="5"/>
      <c r="L74" s="5"/>
    </row>
    <row r="75" spans="1:12" ht="53.25" customHeight="1" x14ac:dyDescent="0.25">
      <c r="A75" s="46" t="s">
        <v>32</v>
      </c>
      <c r="B75" s="47" t="s">
        <v>88</v>
      </c>
      <c r="C75" s="15" t="s">
        <v>1</v>
      </c>
      <c r="D75" s="2">
        <f t="shared" si="12"/>
        <v>157.69999999999999</v>
      </c>
      <c r="E75" s="2">
        <f t="shared" si="12"/>
        <v>157.69999999999999</v>
      </c>
      <c r="F75" s="2">
        <f t="shared" si="0"/>
        <v>100</v>
      </c>
      <c r="G75" s="41" t="s">
        <v>106</v>
      </c>
      <c r="H75" s="5"/>
      <c r="I75" s="5"/>
      <c r="J75" s="5"/>
      <c r="K75" s="5"/>
      <c r="L75" s="5"/>
    </row>
    <row r="76" spans="1:12" ht="33" customHeight="1" x14ac:dyDescent="0.25">
      <c r="A76" s="46"/>
      <c r="B76" s="47"/>
      <c r="C76" s="15" t="s">
        <v>16</v>
      </c>
      <c r="D76" s="2">
        <v>157.69999999999999</v>
      </c>
      <c r="E76" s="2">
        <v>157.69999999999999</v>
      </c>
      <c r="F76" s="2">
        <f t="shared" si="0"/>
        <v>100</v>
      </c>
      <c r="G76" s="41"/>
      <c r="H76" s="5"/>
      <c r="I76" s="5"/>
      <c r="J76" s="5"/>
      <c r="K76" s="5"/>
      <c r="L76" s="5"/>
    </row>
    <row r="77" spans="1:12" ht="36" customHeight="1" x14ac:dyDescent="0.25">
      <c r="A77" s="46" t="s">
        <v>33</v>
      </c>
      <c r="B77" s="47" t="s">
        <v>89</v>
      </c>
      <c r="C77" s="15" t="s">
        <v>1</v>
      </c>
      <c r="D77" s="2">
        <f t="shared" si="12"/>
        <v>630.79999999999995</v>
      </c>
      <c r="E77" s="2">
        <f t="shared" si="12"/>
        <v>630.79999999999995</v>
      </c>
      <c r="F77" s="2">
        <f t="shared" si="0"/>
        <v>100</v>
      </c>
      <c r="G77" s="41" t="s">
        <v>107</v>
      </c>
      <c r="H77" s="5"/>
      <c r="I77" s="5"/>
      <c r="J77" s="5"/>
      <c r="K77" s="5"/>
      <c r="L77" s="5"/>
    </row>
    <row r="78" spans="1:12" ht="52.5" customHeight="1" x14ac:dyDescent="0.25">
      <c r="A78" s="46"/>
      <c r="B78" s="47"/>
      <c r="C78" s="15" t="s">
        <v>16</v>
      </c>
      <c r="D78" s="2">
        <v>630.79999999999995</v>
      </c>
      <c r="E78" s="2">
        <v>630.79999999999995</v>
      </c>
      <c r="F78" s="2">
        <f t="shared" si="0"/>
        <v>100</v>
      </c>
      <c r="G78" s="41"/>
      <c r="H78" s="5"/>
      <c r="I78" s="5"/>
      <c r="J78" s="5"/>
      <c r="K78" s="5"/>
      <c r="L78" s="5"/>
    </row>
    <row r="79" spans="1:12" ht="45.75" customHeight="1" x14ac:dyDescent="0.25">
      <c r="A79" s="46" t="s">
        <v>34</v>
      </c>
      <c r="B79" s="47" t="s">
        <v>90</v>
      </c>
      <c r="C79" s="15" t="s">
        <v>1</v>
      </c>
      <c r="D79" s="2">
        <f t="shared" si="12"/>
        <v>315.39999999999998</v>
      </c>
      <c r="E79" s="2">
        <f t="shared" si="12"/>
        <v>315.39999999999998</v>
      </c>
      <c r="F79" s="2">
        <f t="shared" si="0"/>
        <v>100</v>
      </c>
      <c r="G79" s="41" t="s">
        <v>108</v>
      </c>
      <c r="H79" s="5"/>
      <c r="I79" s="5"/>
      <c r="J79" s="5"/>
      <c r="K79" s="5"/>
      <c r="L79" s="5"/>
    </row>
    <row r="80" spans="1:12" ht="39" customHeight="1" x14ac:dyDescent="0.25">
      <c r="A80" s="46"/>
      <c r="B80" s="47"/>
      <c r="C80" s="15" t="s">
        <v>16</v>
      </c>
      <c r="D80" s="2">
        <v>315.39999999999998</v>
      </c>
      <c r="E80" s="2">
        <v>315.39999999999998</v>
      </c>
      <c r="F80" s="2">
        <f t="shared" si="0"/>
        <v>100</v>
      </c>
      <c r="G80" s="41"/>
      <c r="H80" s="5"/>
      <c r="I80" s="5"/>
      <c r="J80" s="5"/>
      <c r="K80" s="5"/>
      <c r="L80" s="5"/>
    </row>
    <row r="81" spans="1:12" ht="39.75" customHeight="1" x14ac:dyDescent="0.25">
      <c r="A81" s="46" t="s">
        <v>35</v>
      </c>
      <c r="B81" s="47" t="s">
        <v>91</v>
      </c>
      <c r="C81" s="15" t="s">
        <v>1</v>
      </c>
      <c r="D81" s="2">
        <f t="shared" si="12"/>
        <v>473.1</v>
      </c>
      <c r="E81" s="2">
        <f t="shared" si="12"/>
        <v>473.1</v>
      </c>
      <c r="F81" s="2">
        <f t="shared" si="0"/>
        <v>100</v>
      </c>
      <c r="G81" s="41" t="s">
        <v>109</v>
      </c>
      <c r="H81" s="5"/>
      <c r="I81" s="5"/>
      <c r="J81" s="5"/>
      <c r="K81" s="5"/>
      <c r="L81" s="5"/>
    </row>
    <row r="82" spans="1:12" ht="43.5" customHeight="1" x14ac:dyDescent="0.25">
      <c r="A82" s="46"/>
      <c r="B82" s="47"/>
      <c r="C82" s="15" t="s">
        <v>16</v>
      </c>
      <c r="D82" s="2">
        <v>473.1</v>
      </c>
      <c r="E82" s="2">
        <v>473.1</v>
      </c>
      <c r="F82" s="2">
        <f t="shared" ref="F82:F104" si="13">SUM(E82*100/D82)</f>
        <v>100</v>
      </c>
      <c r="G82" s="41"/>
      <c r="H82" s="5"/>
      <c r="I82" s="5"/>
      <c r="J82" s="5"/>
      <c r="K82" s="5"/>
      <c r="L82" s="5"/>
    </row>
    <row r="83" spans="1:12" ht="44.25" customHeight="1" x14ac:dyDescent="0.25">
      <c r="A83" s="46" t="s">
        <v>36</v>
      </c>
      <c r="B83" s="47" t="s">
        <v>92</v>
      </c>
      <c r="C83" s="15" t="s">
        <v>1</v>
      </c>
      <c r="D83" s="2">
        <f t="shared" si="12"/>
        <v>282</v>
      </c>
      <c r="E83" s="2">
        <f t="shared" si="12"/>
        <v>282</v>
      </c>
      <c r="F83" s="2">
        <f t="shared" si="13"/>
        <v>100</v>
      </c>
      <c r="G83" s="41" t="s">
        <v>110</v>
      </c>
      <c r="H83" s="5"/>
      <c r="I83" s="5"/>
      <c r="J83" s="5"/>
      <c r="K83" s="5"/>
      <c r="L83" s="5"/>
    </row>
    <row r="84" spans="1:12" ht="42" customHeight="1" x14ac:dyDescent="0.25">
      <c r="A84" s="46"/>
      <c r="B84" s="47"/>
      <c r="C84" s="15" t="s">
        <v>16</v>
      </c>
      <c r="D84" s="2">
        <v>282</v>
      </c>
      <c r="E84" s="2">
        <v>282</v>
      </c>
      <c r="F84" s="2">
        <f t="shared" si="13"/>
        <v>100</v>
      </c>
      <c r="G84" s="41"/>
      <c r="H84" s="5"/>
      <c r="I84" s="5"/>
      <c r="J84" s="5"/>
      <c r="K84" s="5"/>
      <c r="L84" s="5"/>
    </row>
    <row r="85" spans="1:12" ht="42" customHeight="1" x14ac:dyDescent="0.25">
      <c r="A85" s="46" t="s">
        <v>37</v>
      </c>
      <c r="B85" s="47" t="s">
        <v>93</v>
      </c>
      <c r="C85" s="15" t="s">
        <v>1</v>
      </c>
      <c r="D85" s="2">
        <f t="shared" si="12"/>
        <v>157.69999999999999</v>
      </c>
      <c r="E85" s="2">
        <f t="shared" si="12"/>
        <v>157.69999999999999</v>
      </c>
      <c r="F85" s="2">
        <f t="shared" si="13"/>
        <v>100</v>
      </c>
      <c r="G85" s="41" t="s">
        <v>111</v>
      </c>
      <c r="H85" s="5"/>
      <c r="I85" s="5"/>
      <c r="J85" s="5"/>
      <c r="K85" s="5"/>
      <c r="L85" s="5"/>
    </row>
    <row r="86" spans="1:12" ht="43.5" customHeight="1" x14ac:dyDescent="0.25">
      <c r="A86" s="46"/>
      <c r="B86" s="47"/>
      <c r="C86" s="15" t="s">
        <v>16</v>
      </c>
      <c r="D86" s="2">
        <v>157.69999999999999</v>
      </c>
      <c r="E86" s="2">
        <v>157.69999999999999</v>
      </c>
      <c r="F86" s="2">
        <f t="shared" si="13"/>
        <v>100</v>
      </c>
      <c r="G86" s="41"/>
      <c r="H86" s="5"/>
      <c r="I86" s="5"/>
      <c r="J86" s="5"/>
      <c r="K86" s="5"/>
      <c r="L86" s="5"/>
    </row>
    <row r="87" spans="1:12" ht="41.25" customHeight="1" x14ac:dyDescent="0.25">
      <c r="A87" s="46" t="s">
        <v>38</v>
      </c>
      <c r="B87" s="47" t="s">
        <v>94</v>
      </c>
      <c r="C87" s="15" t="s">
        <v>1</v>
      </c>
      <c r="D87" s="2">
        <f t="shared" si="12"/>
        <v>157.69999999999999</v>
      </c>
      <c r="E87" s="2">
        <f t="shared" si="12"/>
        <v>157.69999999999999</v>
      </c>
      <c r="F87" s="2">
        <f t="shared" si="13"/>
        <v>100</v>
      </c>
      <c r="G87" s="41" t="s">
        <v>100</v>
      </c>
      <c r="H87" s="5"/>
      <c r="I87" s="5"/>
      <c r="J87" s="5"/>
      <c r="K87" s="5"/>
      <c r="L87" s="5"/>
    </row>
    <row r="88" spans="1:12" ht="41.25" customHeight="1" x14ac:dyDescent="0.25">
      <c r="A88" s="46"/>
      <c r="B88" s="47"/>
      <c r="C88" s="15" t="s">
        <v>16</v>
      </c>
      <c r="D88" s="2">
        <v>157.69999999999999</v>
      </c>
      <c r="E88" s="2">
        <v>157.69999999999999</v>
      </c>
      <c r="F88" s="2">
        <f t="shared" si="13"/>
        <v>100</v>
      </c>
      <c r="G88" s="41"/>
      <c r="H88" s="5"/>
      <c r="I88" s="5"/>
      <c r="J88" s="5"/>
      <c r="K88" s="5"/>
      <c r="L88" s="5"/>
    </row>
    <row r="89" spans="1:12" ht="40.5" customHeight="1" x14ac:dyDescent="0.25">
      <c r="A89" s="46" t="s">
        <v>39</v>
      </c>
      <c r="B89" s="47" t="s">
        <v>95</v>
      </c>
      <c r="C89" s="15" t="s">
        <v>1</v>
      </c>
      <c r="D89" s="2">
        <f t="shared" si="12"/>
        <v>157.69999999999999</v>
      </c>
      <c r="E89" s="2">
        <f t="shared" si="12"/>
        <v>157.69999999999999</v>
      </c>
      <c r="F89" s="2">
        <f t="shared" si="13"/>
        <v>100</v>
      </c>
      <c r="G89" s="41" t="s">
        <v>112</v>
      </c>
      <c r="H89" s="5"/>
      <c r="I89" s="5"/>
      <c r="J89" s="5"/>
      <c r="K89" s="5"/>
      <c r="L89" s="5"/>
    </row>
    <row r="90" spans="1:12" ht="42" customHeight="1" x14ac:dyDescent="0.25">
      <c r="A90" s="46"/>
      <c r="B90" s="47"/>
      <c r="C90" s="15" t="s">
        <v>16</v>
      </c>
      <c r="D90" s="2">
        <v>157.69999999999999</v>
      </c>
      <c r="E90" s="2">
        <v>157.69999999999999</v>
      </c>
      <c r="F90" s="2">
        <f>SUM(E90*100/D90)</f>
        <v>100</v>
      </c>
      <c r="G90" s="41"/>
      <c r="H90" s="5"/>
      <c r="I90" s="5"/>
      <c r="J90" s="5"/>
      <c r="K90" s="5"/>
      <c r="L90" s="5"/>
    </row>
    <row r="91" spans="1:12" ht="38.25" customHeight="1" x14ac:dyDescent="0.25">
      <c r="A91" s="46" t="s">
        <v>40</v>
      </c>
      <c r="B91" s="47" t="s">
        <v>96</v>
      </c>
      <c r="C91" s="15" t="s">
        <v>1</v>
      </c>
      <c r="D91" s="2">
        <f t="shared" si="12"/>
        <v>157.69999999999999</v>
      </c>
      <c r="E91" s="2">
        <f t="shared" si="12"/>
        <v>157.69999999999999</v>
      </c>
      <c r="F91" s="2">
        <f t="shared" si="13"/>
        <v>100</v>
      </c>
      <c r="G91" s="41" t="s">
        <v>113</v>
      </c>
      <c r="H91" s="5"/>
      <c r="I91" s="5"/>
      <c r="J91" s="5"/>
      <c r="K91" s="5"/>
      <c r="L91" s="5"/>
    </row>
    <row r="92" spans="1:12" ht="45.75" customHeight="1" x14ac:dyDescent="0.25">
      <c r="A92" s="46"/>
      <c r="B92" s="47"/>
      <c r="C92" s="15" t="s">
        <v>16</v>
      </c>
      <c r="D92" s="2">
        <v>157.69999999999999</v>
      </c>
      <c r="E92" s="2">
        <v>157.69999999999999</v>
      </c>
      <c r="F92" s="2">
        <f t="shared" si="13"/>
        <v>100</v>
      </c>
      <c r="G92" s="41"/>
      <c r="H92" s="5"/>
      <c r="I92" s="5"/>
      <c r="J92" s="5"/>
      <c r="K92" s="5"/>
      <c r="L92" s="5"/>
    </row>
    <row r="93" spans="1:12" ht="22.5" customHeight="1" x14ac:dyDescent="0.25">
      <c r="A93" s="46" t="s">
        <v>12</v>
      </c>
      <c r="B93" s="47" t="s">
        <v>21</v>
      </c>
      <c r="C93" s="15" t="s">
        <v>1</v>
      </c>
      <c r="D93" s="2">
        <f t="shared" ref="D93:E93" si="14">SUM(D94)</f>
        <v>6755.4000000000005</v>
      </c>
      <c r="E93" s="2">
        <f t="shared" si="14"/>
        <v>6755.4000000000005</v>
      </c>
      <c r="F93" s="2">
        <f t="shared" si="13"/>
        <v>99.999999999999986</v>
      </c>
      <c r="G93" s="2"/>
      <c r="H93" s="5"/>
      <c r="I93" s="5"/>
      <c r="J93" s="5"/>
      <c r="K93" s="5"/>
      <c r="L93" s="5"/>
    </row>
    <row r="94" spans="1:12" ht="22.5" customHeight="1" x14ac:dyDescent="0.25">
      <c r="A94" s="46"/>
      <c r="B94" s="48"/>
      <c r="C94" s="15" t="s">
        <v>16</v>
      </c>
      <c r="D94" s="2">
        <f>SUM(D96+D98+D100+D102)</f>
        <v>6755.4000000000005</v>
      </c>
      <c r="E94" s="2">
        <f>SUM(E96+E98+E100+E102)</f>
        <v>6755.4000000000005</v>
      </c>
      <c r="F94" s="2">
        <f t="shared" ref="F94" si="15">SUM(F96+F98+F100+F102)</f>
        <v>400</v>
      </c>
      <c r="G94" s="2"/>
      <c r="H94" s="5"/>
      <c r="I94" s="5"/>
      <c r="J94" s="5"/>
      <c r="K94" s="5"/>
      <c r="L94" s="5"/>
    </row>
    <row r="95" spans="1:12" ht="27" customHeight="1" x14ac:dyDescent="0.25">
      <c r="A95" s="46" t="s">
        <v>41</v>
      </c>
      <c r="B95" s="47" t="s">
        <v>57</v>
      </c>
      <c r="C95" s="15" t="s">
        <v>1</v>
      </c>
      <c r="D95" s="2">
        <f t="shared" ref="D95:E95" si="16">SUM(D96)</f>
        <v>2774.4</v>
      </c>
      <c r="E95" s="2">
        <f t="shared" si="16"/>
        <v>2774.4</v>
      </c>
      <c r="F95" s="2">
        <f t="shared" si="13"/>
        <v>100</v>
      </c>
      <c r="G95" s="41" t="s">
        <v>134</v>
      </c>
      <c r="H95" s="5"/>
      <c r="I95" s="5"/>
      <c r="J95" s="5"/>
      <c r="K95" s="5"/>
      <c r="L95" s="5"/>
    </row>
    <row r="96" spans="1:12" ht="27" customHeight="1" x14ac:dyDescent="0.25">
      <c r="A96" s="46"/>
      <c r="B96" s="48"/>
      <c r="C96" s="15" t="s">
        <v>16</v>
      </c>
      <c r="D96" s="2">
        <v>2774.4</v>
      </c>
      <c r="E96" s="2">
        <v>2774.4</v>
      </c>
      <c r="F96" s="2">
        <f t="shared" si="13"/>
        <v>100</v>
      </c>
      <c r="G96" s="41"/>
      <c r="H96" s="5"/>
      <c r="I96" s="5"/>
      <c r="J96" s="5"/>
      <c r="K96" s="5"/>
      <c r="L96" s="5"/>
    </row>
    <row r="97" spans="1:12" ht="27" customHeight="1" x14ac:dyDescent="0.25">
      <c r="A97" s="46" t="s">
        <v>42</v>
      </c>
      <c r="B97" s="47" t="s">
        <v>59</v>
      </c>
      <c r="C97" s="15" t="s">
        <v>1</v>
      </c>
      <c r="D97" s="2">
        <f t="shared" ref="D97:E97" si="17">SUM(D98)</f>
        <v>908.2</v>
      </c>
      <c r="E97" s="2">
        <f t="shared" si="17"/>
        <v>908.2</v>
      </c>
      <c r="F97" s="2">
        <f t="shared" si="13"/>
        <v>100</v>
      </c>
      <c r="G97" s="41" t="s">
        <v>132</v>
      </c>
      <c r="H97" s="5"/>
      <c r="I97" s="5"/>
      <c r="J97" s="5"/>
      <c r="K97" s="5"/>
      <c r="L97" s="5"/>
    </row>
    <row r="98" spans="1:12" ht="27" customHeight="1" x14ac:dyDescent="0.25">
      <c r="A98" s="46"/>
      <c r="B98" s="48"/>
      <c r="C98" s="15" t="s">
        <v>16</v>
      </c>
      <c r="D98" s="2">
        <v>908.2</v>
      </c>
      <c r="E98" s="2">
        <v>908.2</v>
      </c>
      <c r="F98" s="2">
        <f t="shared" si="13"/>
        <v>100</v>
      </c>
      <c r="G98" s="41"/>
      <c r="H98" s="5"/>
      <c r="I98" s="5"/>
      <c r="J98" s="5"/>
      <c r="K98" s="5"/>
      <c r="L98" s="5"/>
    </row>
    <row r="99" spans="1:12" ht="27" customHeight="1" x14ac:dyDescent="0.25">
      <c r="A99" s="46" t="s">
        <v>43</v>
      </c>
      <c r="B99" s="47" t="s">
        <v>58</v>
      </c>
      <c r="C99" s="15" t="s">
        <v>1</v>
      </c>
      <c r="D99" s="2">
        <f t="shared" ref="D99:E99" si="18">SUM(D100)</f>
        <v>484.8</v>
      </c>
      <c r="E99" s="2">
        <f t="shared" si="18"/>
        <v>484.8</v>
      </c>
      <c r="F99" s="2">
        <f t="shared" si="13"/>
        <v>100</v>
      </c>
      <c r="G99" s="41" t="s">
        <v>133</v>
      </c>
      <c r="H99" s="5"/>
      <c r="I99" s="5"/>
      <c r="J99" s="5"/>
      <c r="K99" s="5"/>
      <c r="L99" s="5"/>
    </row>
    <row r="100" spans="1:12" ht="27" customHeight="1" x14ac:dyDescent="0.25">
      <c r="A100" s="46"/>
      <c r="B100" s="48"/>
      <c r="C100" s="15" t="s">
        <v>16</v>
      </c>
      <c r="D100" s="2">
        <v>484.8</v>
      </c>
      <c r="E100" s="2">
        <v>484.8</v>
      </c>
      <c r="F100" s="2">
        <f t="shared" si="13"/>
        <v>100</v>
      </c>
      <c r="G100" s="41"/>
      <c r="H100" s="5"/>
      <c r="I100" s="5"/>
      <c r="J100" s="5"/>
      <c r="K100" s="5"/>
      <c r="L100" s="5"/>
    </row>
    <row r="101" spans="1:12" ht="27" customHeight="1" x14ac:dyDescent="0.25">
      <c r="A101" s="46" t="s">
        <v>44</v>
      </c>
      <c r="B101" s="47" t="s">
        <v>56</v>
      </c>
      <c r="C101" s="15" t="s">
        <v>1</v>
      </c>
      <c r="D101" s="2">
        <f t="shared" ref="D101:E101" si="19">SUM(D102)</f>
        <v>2588</v>
      </c>
      <c r="E101" s="2">
        <f t="shared" si="19"/>
        <v>2588</v>
      </c>
      <c r="F101" s="2">
        <f t="shared" si="13"/>
        <v>100</v>
      </c>
      <c r="G101" s="41" t="s">
        <v>135</v>
      </c>
      <c r="H101" s="5"/>
      <c r="I101" s="5"/>
      <c r="J101" s="5"/>
      <c r="K101" s="5"/>
      <c r="L101" s="5"/>
    </row>
    <row r="102" spans="1:12" ht="27" customHeight="1" x14ac:dyDescent="0.25">
      <c r="A102" s="46"/>
      <c r="B102" s="48"/>
      <c r="C102" s="15" t="s">
        <v>16</v>
      </c>
      <c r="D102" s="2">
        <v>2588</v>
      </c>
      <c r="E102" s="2">
        <v>2588</v>
      </c>
      <c r="F102" s="2">
        <f t="shared" si="13"/>
        <v>100</v>
      </c>
      <c r="G102" s="41"/>
      <c r="H102" s="5"/>
      <c r="I102" s="5"/>
      <c r="J102" s="5"/>
      <c r="K102" s="5"/>
      <c r="L102" s="5"/>
    </row>
    <row r="103" spans="1:12" x14ac:dyDescent="0.25">
      <c r="A103" s="10"/>
      <c r="B103" s="10" t="s">
        <v>13</v>
      </c>
      <c r="C103" s="11" t="s">
        <v>1</v>
      </c>
      <c r="D103" s="3">
        <f t="shared" ref="D103:E103" si="20">SUM(D104)</f>
        <v>9876</v>
      </c>
      <c r="E103" s="3">
        <f t="shared" si="20"/>
        <v>9876</v>
      </c>
      <c r="F103" s="3">
        <f t="shared" si="13"/>
        <v>100</v>
      </c>
      <c r="G103" s="3"/>
      <c r="H103" s="5"/>
      <c r="I103" s="5"/>
      <c r="J103" s="5"/>
      <c r="K103" s="5"/>
      <c r="L103" s="5"/>
    </row>
    <row r="104" spans="1:12" ht="18" customHeight="1" x14ac:dyDescent="0.25">
      <c r="A104" s="10"/>
      <c r="B104" s="10"/>
      <c r="C104" s="11" t="s">
        <v>16</v>
      </c>
      <c r="D104" s="3">
        <f>SUM(D68)</f>
        <v>9876</v>
      </c>
      <c r="E104" s="3">
        <f>SUM(E68)</f>
        <v>9876</v>
      </c>
      <c r="F104" s="3">
        <f t="shared" si="13"/>
        <v>100</v>
      </c>
      <c r="G104" s="3"/>
      <c r="H104" s="5"/>
      <c r="I104" s="5"/>
      <c r="J104" s="5"/>
      <c r="K104" s="5"/>
      <c r="L104" s="5"/>
    </row>
    <row r="105" spans="1:12" ht="30.75" customHeight="1" x14ac:dyDescent="0.25">
      <c r="A105" s="58" t="s">
        <v>22</v>
      </c>
      <c r="B105" s="59"/>
      <c r="C105" s="60"/>
      <c r="D105" s="10"/>
      <c r="E105" s="10"/>
      <c r="F105" s="10"/>
      <c r="G105" s="10"/>
      <c r="H105" s="5"/>
      <c r="I105" s="5"/>
      <c r="J105" s="5"/>
      <c r="K105" s="5"/>
      <c r="L105" s="5"/>
    </row>
    <row r="106" spans="1:12" ht="32.25" customHeight="1" x14ac:dyDescent="0.25">
      <c r="A106" s="68" t="s">
        <v>23</v>
      </c>
      <c r="B106" s="29" t="s">
        <v>69</v>
      </c>
      <c r="C106" s="12" t="s">
        <v>1</v>
      </c>
      <c r="D106" s="2">
        <f t="shared" ref="D106:E106" si="21">SUM(D107)</f>
        <v>200</v>
      </c>
      <c r="E106" s="2">
        <f t="shared" si="21"/>
        <v>200</v>
      </c>
      <c r="F106" s="2">
        <f t="shared" ref="F106:F118" si="22">SUM(E106*100/D106)</f>
        <v>100</v>
      </c>
      <c r="G106" s="2"/>
      <c r="H106" s="5"/>
      <c r="I106" s="5"/>
      <c r="J106" s="5"/>
      <c r="K106" s="5"/>
      <c r="L106" s="5"/>
    </row>
    <row r="107" spans="1:12" ht="24" customHeight="1" x14ac:dyDescent="0.25">
      <c r="A107" s="69"/>
      <c r="B107" s="31"/>
      <c r="C107" s="11" t="s">
        <v>16</v>
      </c>
      <c r="D107" s="2">
        <f t="shared" ref="D107" si="23">SUM(D109)</f>
        <v>200</v>
      </c>
      <c r="E107" s="2">
        <f t="shared" ref="E107" si="24">SUM(E109)</f>
        <v>200</v>
      </c>
      <c r="F107" s="2">
        <f t="shared" si="22"/>
        <v>100</v>
      </c>
      <c r="G107" s="2"/>
      <c r="H107" s="5"/>
      <c r="I107" s="5"/>
      <c r="J107" s="5"/>
      <c r="K107" s="5"/>
      <c r="L107" s="5"/>
    </row>
    <row r="108" spans="1:12" ht="28.5" customHeight="1" x14ac:dyDescent="0.25">
      <c r="A108" s="49" t="s">
        <v>24</v>
      </c>
      <c r="B108" s="29" t="s">
        <v>25</v>
      </c>
      <c r="C108" s="12" t="s">
        <v>1</v>
      </c>
      <c r="D108" s="2">
        <f t="shared" ref="D108:E108" si="25">SUM(D109)</f>
        <v>200</v>
      </c>
      <c r="E108" s="2">
        <f t="shared" si="25"/>
        <v>200</v>
      </c>
      <c r="F108" s="2">
        <f t="shared" si="22"/>
        <v>100</v>
      </c>
      <c r="G108" s="27" t="s">
        <v>136</v>
      </c>
      <c r="H108" s="5"/>
      <c r="I108" s="5"/>
      <c r="J108" s="5"/>
      <c r="K108" s="5"/>
      <c r="L108" s="5"/>
    </row>
    <row r="109" spans="1:12" ht="30" customHeight="1" x14ac:dyDescent="0.25">
      <c r="A109" s="50"/>
      <c r="B109" s="31"/>
      <c r="C109" s="11" t="s">
        <v>16</v>
      </c>
      <c r="D109" s="2">
        <v>200</v>
      </c>
      <c r="E109" s="2">
        <v>200</v>
      </c>
      <c r="F109" s="2">
        <f t="shared" si="22"/>
        <v>100</v>
      </c>
      <c r="G109" s="28"/>
      <c r="H109" s="5"/>
      <c r="I109" s="5"/>
      <c r="J109" s="5"/>
      <c r="K109" s="5"/>
      <c r="L109" s="5"/>
    </row>
    <row r="110" spans="1:12" ht="27" customHeight="1" x14ac:dyDescent="0.25">
      <c r="A110" s="68" t="s">
        <v>26</v>
      </c>
      <c r="B110" s="29" t="s">
        <v>70</v>
      </c>
      <c r="C110" s="12" t="s">
        <v>1</v>
      </c>
      <c r="D110" s="2">
        <f t="shared" ref="D110:E110" si="26">SUM(D111)</f>
        <v>119.6</v>
      </c>
      <c r="E110" s="2">
        <f t="shared" si="26"/>
        <v>83.1</v>
      </c>
      <c r="F110" s="2">
        <f t="shared" si="22"/>
        <v>69.481605351170572</v>
      </c>
      <c r="G110" s="2"/>
      <c r="H110" s="5"/>
      <c r="I110" s="5"/>
      <c r="J110" s="5"/>
      <c r="K110" s="5"/>
      <c r="L110" s="5"/>
    </row>
    <row r="111" spans="1:12" ht="29.25" customHeight="1" x14ac:dyDescent="0.25">
      <c r="A111" s="69"/>
      <c r="B111" s="31"/>
      <c r="C111" s="11" t="s">
        <v>16</v>
      </c>
      <c r="D111" s="2">
        <f t="shared" ref="D111:E111" si="27">SUM(D113)</f>
        <v>119.6</v>
      </c>
      <c r="E111" s="2">
        <f t="shared" si="27"/>
        <v>83.1</v>
      </c>
      <c r="F111" s="2">
        <f t="shared" si="22"/>
        <v>69.481605351170572</v>
      </c>
      <c r="G111" s="2"/>
      <c r="H111" s="5"/>
      <c r="I111" s="5"/>
      <c r="J111" s="5"/>
      <c r="K111" s="5"/>
      <c r="L111" s="5"/>
    </row>
    <row r="112" spans="1:12" ht="36" customHeight="1" x14ac:dyDescent="0.25">
      <c r="A112" s="49" t="s">
        <v>28</v>
      </c>
      <c r="B112" s="29" t="s">
        <v>29</v>
      </c>
      <c r="C112" s="12" t="s">
        <v>1</v>
      </c>
      <c r="D112" s="2">
        <f t="shared" ref="D112:E112" si="28">SUM(D113)</f>
        <v>119.6</v>
      </c>
      <c r="E112" s="2">
        <f t="shared" si="28"/>
        <v>83.1</v>
      </c>
      <c r="F112" s="2">
        <f t="shared" si="22"/>
        <v>69.481605351170572</v>
      </c>
      <c r="G112" s="27" t="s">
        <v>137</v>
      </c>
      <c r="H112" s="5"/>
      <c r="I112" s="5"/>
      <c r="J112" s="5"/>
      <c r="K112" s="5"/>
      <c r="L112" s="5"/>
    </row>
    <row r="113" spans="1:12" ht="36" customHeight="1" x14ac:dyDescent="0.25">
      <c r="A113" s="50"/>
      <c r="B113" s="31"/>
      <c r="C113" s="11" t="s">
        <v>16</v>
      </c>
      <c r="D113" s="2">
        <v>119.6</v>
      </c>
      <c r="E113" s="2">
        <v>83.1</v>
      </c>
      <c r="F113" s="2">
        <f t="shared" si="22"/>
        <v>69.481605351170572</v>
      </c>
      <c r="G113" s="28"/>
      <c r="H113" s="5"/>
      <c r="I113" s="5"/>
      <c r="J113" s="5"/>
      <c r="K113" s="5"/>
      <c r="L113" s="5"/>
    </row>
    <row r="114" spans="1:12" x14ac:dyDescent="0.25">
      <c r="A114" s="46"/>
      <c r="B114" s="47" t="s">
        <v>27</v>
      </c>
      <c r="C114" s="11" t="s">
        <v>1</v>
      </c>
      <c r="D114" s="2">
        <f t="shared" ref="D114:E114" si="29">SUM(D115)</f>
        <v>319.60000000000002</v>
      </c>
      <c r="E114" s="2">
        <f t="shared" si="29"/>
        <v>283.10000000000002</v>
      </c>
      <c r="F114" s="2">
        <f t="shared" si="22"/>
        <v>88.579474342928663</v>
      </c>
      <c r="G114" s="2"/>
      <c r="H114" s="5"/>
      <c r="I114" s="5"/>
      <c r="J114" s="5"/>
      <c r="K114" s="5"/>
      <c r="L114" s="5"/>
    </row>
    <row r="115" spans="1:12" ht="16.5" customHeight="1" x14ac:dyDescent="0.25">
      <c r="A115" s="46"/>
      <c r="B115" s="47"/>
      <c r="C115" s="11" t="s">
        <v>16</v>
      </c>
      <c r="D115" s="2">
        <f t="shared" ref="D115:E115" si="30">SUM(D107+D111)</f>
        <v>319.60000000000002</v>
      </c>
      <c r="E115" s="2">
        <f t="shared" si="30"/>
        <v>283.10000000000002</v>
      </c>
      <c r="F115" s="2">
        <f t="shared" si="22"/>
        <v>88.579474342928663</v>
      </c>
      <c r="G115" s="2"/>
      <c r="H115" s="5"/>
      <c r="I115" s="5"/>
      <c r="J115" s="5"/>
      <c r="K115" s="5"/>
      <c r="L115" s="5"/>
    </row>
    <row r="116" spans="1:12" ht="15" customHeight="1" x14ac:dyDescent="0.25">
      <c r="A116" s="51"/>
      <c r="B116" s="62" t="s">
        <v>14</v>
      </c>
      <c r="C116" s="21" t="s">
        <v>1</v>
      </c>
      <c r="D116" s="22">
        <f t="shared" ref="D116:E116" si="31">SUM(D117)</f>
        <v>234981.69999999998</v>
      </c>
      <c r="E116" s="22">
        <f t="shared" si="31"/>
        <v>108794.90000000001</v>
      </c>
      <c r="F116" s="22">
        <f t="shared" si="22"/>
        <v>46.299307563099596</v>
      </c>
      <c r="G116" s="2"/>
      <c r="H116" s="4"/>
      <c r="I116" s="4"/>
      <c r="J116" s="4"/>
      <c r="K116" s="5"/>
      <c r="L116" s="5"/>
    </row>
    <row r="117" spans="1:12" x14ac:dyDescent="0.25">
      <c r="A117" s="52"/>
      <c r="B117" s="62"/>
      <c r="C117" s="21" t="s">
        <v>20</v>
      </c>
      <c r="D117" s="22">
        <f>SUM(D51+D65+D104+D115)</f>
        <v>234981.69999999998</v>
      </c>
      <c r="E117" s="22">
        <f>SUM(E51+E65+E104+E115)</f>
        <v>108794.90000000001</v>
      </c>
      <c r="F117" s="22">
        <f t="shared" si="22"/>
        <v>46.299307563099596</v>
      </c>
      <c r="G117" s="2"/>
      <c r="H117" s="5"/>
      <c r="I117" s="5"/>
      <c r="J117" s="5"/>
      <c r="K117" s="5"/>
      <c r="L117" s="5"/>
    </row>
    <row r="118" spans="1:12" ht="40.5" customHeight="1" x14ac:dyDescent="0.25">
      <c r="A118" s="53"/>
      <c r="B118" s="62"/>
      <c r="C118" s="21" t="s">
        <v>65</v>
      </c>
      <c r="D118" s="22">
        <f>SUM(D52)</f>
        <v>149787.09999999998</v>
      </c>
      <c r="E118" s="22">
        <f>SUM(E52)</f>
        <v>38301</v>
      </c>
      <c r="F118" s="22">
        <f t="shared" si="22"/>
        <v>25.570292768869955</v>
      </c>
      <c r="G118" s="2"/>
      <c r="H118" s="5"/>
      <c r="I118" s="5"/>
      <c r="J118" s="5"/>
      <c r="K118" s="5"/>
      <c r="L118" s="5"/>
    </row>
    <row r="119" spans="1:12" ht="37.5" customHeight="1" x14ac:dyDescent="0.25"/>
    <row r="120" spans="1:12" s="13" customFormat="1" ht="36" customHeight="1" x14ac:dyDescent="0.25">
      <c r="A120" s="54" t="s">
        <v>97</v>
      </c>
      <c r="B120" s="54"/>
      <c r="C120" s="14"/>
      <c r="E120" s="55" t="s">
        <v>98</v>
      </c>
      <c r="F120" s="55"/>
    </row>
    <row r="121" spans="1:12" s="13" customFormat="1" ht="15.75" customHeight="1" x14ac:dyDescent="0.25">
      <c r="A121" s="61"/>
      <c r="B121" s="61"/>
      <c r="C121" s="61"/>
      <c r="D121" s="61"/>
      <c r="E121" s="61"/>
    </row>
    <row r="122" spans="1:12" s="13" customFormat="1" ht="46.5" customHeight="1" x14ac:dyDescent="0.25">
      <c r="A122" s="54" t="s">
        <v>121</v>
      </c>
      <c r="B122" s="54"/>
      <c r="C122" s="20"/>
      <c r="D122" s="20"/>
      <c r="E122" s="55" t="s">
        <v>141</v>
      </c>
      <c r="F122" s="55"/>
    </row>
    <row r="123" spans="1:12" s="13" customFormat="1" ht="15.75" customHeight="1" x14ac:dyDescent="0.25">
      <c r="A123" s="20"/>
      <c r="B123" s="20"/>
      <c r="C123" s="20"/>
      <c r="D123" s="20"/>
      <c r="E123" s="20"/>
    </row>
    <row r="124" spans="1:12" s="13" customFormat="1" ht="46.5" customHeight="1" x14ac:dyDescent="0.25">
      <c r="A124" s="56" t="s">
        <v>114</v>
      </c>
      <c r="B124" s="56"/>
      <c r="E124" s="56" t="s">
        <v>115</v>
      </c>
      <c r="F124" s="56"/>
    </row>
    <row r="125" spans="1:12" s="13" customFormat="1" ht="33" customHeight="1" x14ac:dyDescent="0.25">
      <c r="A125" s="56"/>
      <c r="B125" s="56"/>
    </row>
    <row r="126" spans="1:12" s="13" customFormat="1" x14ac:dyDescent="0.25">
      <c r="A126" s="57" t="s">
        <v>99</v>
      </c>
      <c r="B126" s="57"/>
      <c r="C126" s="57"/>
    </row>
  </sheetData>
  <mergeCells count="146">
    <mergeCell ref="G38:G40"/>
    <mergeCell ref="G24:G26"/>
    <mergeCell ref="B77:B78"/>
    <mergeCell ref="B99:B100"/>
    <mergeCell ref="G73:G74"/>
    <mergeCell ref="A105:C105"/>
    <mergeCell ref="G99:G100"/>
    <mergeCell ref="A101:A102"/>
    <mergeCell ref="B101:B102"/>
    <mergeCell ref="A97:A98"/>
    <mergeCell ref="B89:B90"/>
    <mergeCell ref="G58:G59"/>
    <mergeCell ref="G60:G61"/>
    <mergeCell ref="G62:G63"/>
    <mergeCell ref="G27:G29"/>
    <mergeCell ref="G30:G32"/>
    <mergeCell ref="G33:G34"/>
    <mergeCell ref="B58:B59"/>
    <mergeCell ref="B54:B55"/>
    <mergeCell ref="A58:A59"/>
    <mergeCell ref="G75:G76"/>
    <mergeCell ref="G77:G78"/>
    <mergeCell ref="G44:G46"/>
    <mergeCell ref="G47:G49"/>
    <mergeCell ref="G71:G72"/>
    <mergeCell ref="B62:B63"/>
    <mergeCell ref="A62:A63"/>
    <mergeCell ref="A50:A52"/>
    <mergeCell ref="B50:B52"/>
    <mergeCell ref="G41:G43"/>
    <mergeCell ref="A53:C53"/>
    <mergeCell ref="A66:C66"/>
    <mergeCell ref="A124:B124"/>
    <mergeCell ref="B73:B74"/>
    <mergeCell ref="A75:A76"/>
    <mergeCell ref="B75:B76"/>
    <mergeCell ref="A121:C121"/>
    <mergeCell ref="D121:E121"/>
    <mergeCell ref="A83:A84"/>
    <mergeCell ref="B83:B84"/>
    <mergeCell ref="A85:A86"/>
    <mergeCell ref="B85:B86"/>
    <mergeCell ref="B116:B118"/>
    <mergeCell ref="A87:A88"/>
    <mergeCell ref="B87:B88"/>
    <mergeCell ref="A89:A90"/>
    <mergeCell ref="B106:B107"/>
    <mergeCell ref="B93:B94"/>
    <mergeCell ref="A116:A118"/>
    <mergeCell ref="A73:A74"/>
    <mergeCell ref="A77:A78"/>
    <mergeCell ref="A122:B122"/>
    <mergeCell ref="E122:F122"/>
    <mergeCell ref="A125:B125"/>
    <mergeCell ref="A126:C126"/>
    <mergeCell ref="E120:F120"/>
    <mergeCell ref="E124:F124"/>
    <mergeCell ref="A120:B120"/>
    <mergeCell ref="A79:A80"/>
    <mergeCell ref="B79:B80"/>
    <mergeCell ref="A81:A82"/>
    <mergeCell ref="B81:B82"/>
    <mergeCell ref="G91:G92"/>
    <mergeCell ref="A93:A94"/>
    <mergeCell ref="A114:A115"/>
    <mergeCell ref="A108:A109"/>
    <mergeCell ref="B108:B109"/>
    <mergeCell ref="A110:A111"/>
    <mergeCell ref="B110:B111"/>
    <mergeCell ref="A112:A113"/>
    <mergeCell ref="B112:B113"/>
    <mergeCell ref="B114:B115"/>
    <mergeCell ref="B97:B98"/>
    <mergeCell ref="A99:A100"/>
    <mergeCell ref="G95:G96"/>
    <mergeCell ref="G97:G98"/>
    <mergeCell ref="G101:G102"/>
    <mergeCell ref="G108:G109"/>
    <mergeCell ref="G112:G113"/>
    <mergeCell ref="A106:A107"/>
    <mergeCell ref="A91:A92"/>
    <mergeCell ref="B91:B92"/>
    <mergeCell ref="A95:A96"/>
    <mergeCell ref="A24:A26"/>
    <mergeCell ref="B24:B26"/>
    <mergeCell ref="B41:B43"/>
    <mergeCell ref="A44:A46"/>
    <mergeCell ref="B44:B46"/>
    <mergeCell ref="A33:A34"/>
    <mergeCell ref="B33:B34"/>
    <mergeCell ref="A38:A40"/>
    <mergeCell ref="B38:B40"/>
    <mergeCell ref="A30:A32"/>
    <mergeCell ref="B30:B32"/>
    <mergeCell ref="B60:B61"/>
    <mergeCell ref="B95:B96"/>
    <mergeCell ref="B69:B70"/>
    <mergeCell ref="A60:A61"/>
    <mergeCell ref="A71:A72"/>
    <mergeCell ref="A67:A68"/>
    <mergeCell ref="B67:B68"/>
    <mergeCell ref="B71:B72"/>
    <mergeCell ref="A69:A70"/>
    <mergeCell ref="B64:B65"/>
    <mergeCell ref="A64:A65"/>
    <mergeCell ref="A54:A55"/>
    <mergeCell ref="A41:A43"/>
    <mergeCell ref="G35:G37"/>
    <mergeCell ref="A47:A49"/>
    <mergeCell ref="B47:B49"/>
    <mergeCell ref="G87:G88"/>
    <mergeCell ref="G89:G90"/>
    <mergeCell ref="A13:A15"/>
    <mergeCell ref="A16:A17"/>
    <mergeCell ref="B16:B17"/>
    <mergeCell ref="B18:B20"/>
    <mergeCell ref="A18:A20"/>
    <mergeCell ref="G18:G23"/>
    <mergeCell ref="B13:B15"/>
    <mergeCell ref="G85:G86"/>
    <mergeCell ref="A56:A57"/>
    <mergeCell ref="B56:B57"/>
    <mergeCell ref="G81:G82"/>
    <mergeCell ref="G83:G84"/>
    <mergeCell ref="G79:G80"/>
    <mergeCell ref="A27:A29"/>
    <mergeCell ref="B27:B29"/>
    <mergeCell ref="A35:A37"/>
    <mergeCell ref="B35:B37"/>
    <mergeCell ref="A12:C12"/>
    <mergeCell ref="A21:A23"/>
    <mergeCell ref="G16:G17"/>
    <mergeCell ref="B21:B23"/>
    <mergeCell ref="G8:G10"/>
    <mergeCell ref="A2:G2"/>
    <mergeCell ref="A3:G3"/>
    <mergeCell ref="A4:G4"/>
    <mergeCell ref="A5:G5"/>
    <mergeCell ref="A6:G6"/>
    <mergeCell ref="E9:E10"/>
    <mergeCell ref="D8:E8"/>
    <mergeCell ref="F8:F10"/>
    <mergeCell ref="A8:A10"/>
    <mergeCell ref="B8:B10"/>
    <mergeCell ref="C8:C10"/>
    <mergeCell ref="D9:D10"/>
  </mergeCells>
  <pageMargins left="0.51181102362204722" right="0.31496062992125984" top="0.55118110236220474" bottom="0.55118110236220474" header="0.31496062992125984" footer="0.31496062992125984"/>
  <pageSetup paperSize="9" scale="81" fitToHeight="37" orientation="landscape" r:id="rId1"/>
  <rowBreaks count="5" manualBreakCount="5">
    <brk id="23" max="16383" man="1"/>
    <brk id="37" max="16383" man="1"/>
    <brk id="53" max="16383" man="1"/>
    <brk id="70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(3)</vt:lpstr>
      <vt:lpstr>'ИТОГ (3)'!Область_печати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Алембекова А.А.</cp:lastModifiedBy>
  <cp:lastPrinted>2023-02-22T10:51:16Z</cp:lastPrinted>
  <dcterms:created xsi:type="dcterms:W3CDTF">2014-09-16T03:28:11Z</dcterms:created>
  <dcterms:modified xsi:type="dcterms:W3CDTF">2023-02-28T09:27:29Z</dcterms:modified>
</cp:coreProperties>
</file>