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SHARE\Ekonom\Программы\All\2022\разное\Итоги\год\Ответы\ЖКХ\"/>
    </mc:Choice>
  </mc:AlternateContent>
  <bookViews>
    <workbookView xWindow="0" yWindow="0" windowWidth="28800" windowHeight="12435"/>
  </bookViews>
  <sheets>
    <sheet name="отчет" sheetId="9" r:id="rId1"/>
  </sheets>
  <definedNames>
    <definedName name="_xlnm.Print_Titles" localSheetId="0">отчет!$9:$10</definedName>
    <definedName name="_xlnm.Print_Area" localSheetId="0">отчет!$A$1:$G$302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6" i="9" l="1"/>
  <c r="E290" i="9"/>
  <c r="E291" i="9"/>
  <c r="D286" i="9"/>
  <c r="D290" i="9"/>
  <c r="D291" i="9"/>
  <c r="E285" i="9"/>
  <c r="D285" i="9"/>
  <c r="E271" i="9" l="1"/>
  <c r="D271" i="9"/>
  <c r="D268" i="9" s="1"/>
  <c r="F264" i="9"/>
  <c r="E262" i="9"/>
  <c r="E259" i="9" s="1"/>
  <c r="D262" i="9"/>
  <c r="D259" i="9" s="1"/>
  <c r="F256" i="9"/>
  <c r="E254" i="9"/>
  <c r="E251" i="9" s="1"/>
  <c r="D254" i="9"/>
  <c r="D251" i="9" s="1"/>
  <c r="F189" i="9"/>
  <c r="E187" i="9"/>
  <c r="D187" i="9"/>
  <c r="F259" i="9" l="1"/>
  <c r="F254" i="9"/>
  <c r="F262" i="9"/>
  <c r="F251" i="9"/>
  <c r="E155" i="9"/>
  <c r="D155" i="9"/>
  <c r="F149" i="9"/>
  <c r="E147" i="9"/>
  <c r="E145" i="9" s="1"/>
  <c r="E105" i="9"/>
  <c r="E67" i="9" l="1"/>
  <c r="E289" i="9" s="1"/>
  <c r="D67" i="9"/>
  <c r="F69" i="9"/>
  <c r="F75" i="9"/>
  <c r="F44" i="9"/>
  <c r="D41" i="9"/>
  <c r="D65" i="9" l="1"/>
  <c r="F67" i="9"/>
  <c r="E65" i="9"/>
  <c r="E121" i="9"/>
  <c r="E89" i="9"/>
  <c r="E49" i="9"/>
  <c r="E41" i="9"/>
  <c r="F65" i="9" l="1"/>
  <c r="F291" i="9"/>
  <c r="F290" i="9"/>
  <c r="F286" i="9"/>
  <c r="D185" i="9"/>
  <c r="D182" i="9" s="1"/>
  <c r="E185" i="9"/>
  <c r="F179" i="9"/>
  <c r="E177" i="9"/>
  <c r="D177" i="9"/>
  <c r="D174" i="9" s="1"/>
  <c r="F165" i="9"/>
  <c r="F157" i="9"/>
  <c r="E137" i="9"/>
  <c r="F187" i="9" l="1"/>
  <c r="F185" i="9"/>
  <c r="E182" i="9"/>
  <c r="F182" i="9" s="1"/>
  <c r="F177" i="9"/>
  <c r="E174" i="9"/>
  <c r="F174" i="9" s="1"/>
  <c r="F278" i="9" l="1"/>
  <c r="E279" i="9" l="1"/>
  <c r="E276" i="9" s="1"/>
  <c r="D279" i="9"/>
  <c r="D276" i="9" s="1"/>
  <c r="F273" i="9"/>
  <c r="E268" i="9"/>
  <c r="F270" i="9"/>
  <c r="D246" i="9"/>
  <c r="D243" i="9" s="1"/>
  <c r="E243" i="9"/>
  <c r="F237" i="9"/>
  <c r="F231" i="9"/>
  <c r="E229" i="9"/>
  <c r="E226" i="9" s="1"/>
  <c r="D229" i="9"/>
  <c r="D226" i="9" s="1"/>
  <c r="F222" i="9"/>
  <c r="E220" i="9"/>
  <c r="D220" i="9"/>
  <c r="D217" i="9" s="1"/>
  <c r="F213" i="9"/>
  <c r="E211" i="9"/>
  <c r="E208" i="9" s="1"/>
  <c r="D211" i="9"/>
  <c r="F196" i="9"/>
  <c r="E194" i="9"/>
  <c r="E191" i="9" s="1"/>
  <c r="D194" i="9"/>
  <c r="D191" i="9" s="1"/>
  <c r="F271" i="9" l="1"/>
  <c r="F276" i="9"/>
  <c r="F268" i="9"/>
  <c r="F243" i="9"/>
  <c r="F220" i="9"/>
  <c r="F211" i="9"/>
  <c r="E217" i="9"/>
  <c r="F217" i="9" s="1"/>
  <c r="F226" i="9"/>
  <c r="F229" i="9"/>
  <c r="D208" i="9"/>
  <c r="F208" i="9" s="1"/>
  <c r="F191" i="9"/>
  <c r="F194" i="9"/>
  <c r="F171" i="9"/>
  <c r="E169" i="9"/>
  <c r="D169" i="9"/>
  <c r="D166" i="9" s="1"/>
  <c r="F205" i="9"/>
  <c r="E203" i="9"/>
  <c r="E200" i="9" s="1"/>
  <c r="D203" i="9"/>
  <c r="D200" i="9" s="1"/>
  <c r="F163" i="9"/>
  <c r="E161" i="9"/>
  <c r="E158" i="9" s="1"/>
  <c r="D161" i="9"/>
  <c r="F155" i="9"/>
  <c r="E153" i="9"/>
  <c r="E150" i="9" s="1"/>
  <c r="D153" i="9"/>
  <c r="D150" i="9" s="1"/>
  <c r="F147" i="9"/>
  <c r="D145" i="9"/>
  <c r="F145" i="9" s="1"/>
  <c r="E142" i="9"/>
  <c r="F139" i="9"/>
  <c r="D137" i="9"/>
  <c r="F137" i="9" s="1"/>
  <c r="E134" i="9"/>
  <c r="F123" i="9"/>
  <c r="D121" i="9"/>
  <c r="F121" i="9" s="1"/>
  <c r="E118" i="9"/>
  <c r="D107" i="9"/>
  <c r="D289" i="9" s="1"/>
  <c r="F115" i="9"/>
  <c r="D113" i="9"/>
  <c r="F113" i="9" s="1"/>
  <c r="E110" i="9"/>
  <c r="E102" i="9"/>
  <c r="F99" i="9"/>
  <c r="D97" i="9"/>
  <c r="F97" i="9" s="1"/>
  <c r="E94" i="9"/>
  <c r="F91" i="9"/>
  <c r="D89" i="9"/>
  <c r="F89" i="9" s="1"/>
  <c r="E86" i="9"/>
  <c r="F83" i="9"/>
  <c r="D81" i="9"/>
  <c r="D78" i="9" s="1"/>
  <c r="E78" i="9"/>
  <c r="F289" i="9" l="1"/>
  <c r="D105" i="9"/>
  <c r="F107" i="9"/>
  <c r="D134" i="9"/>
  <c r="F134" i="9" s="1"/>
  <c r="F153" i="9"/>
  <c r="F78" i="9"/>
  <c r="F169" i="9"/>
  <c r="F203" i="9"/>
  <c r="E166" i="9"/>
  <c r="F166" i="9" s="1"/>
  <c r="D102" i="9"/>
  <c r="F102" i="9" s="1"/>
  <c r="F150" i="9"/>
  <c r="D110" i="9"/>
  <c r="F110" i="9" s="1"/>
  <c r="F200" i="9"/>
  <c r="F161" i="9"/>
  <c r="D158" i="9"/>
  <c r="F158" i="9" s="1"/>
  <c r="D118" i="9"/>
  <c r="F118" i="9" s="1"/>
  <c r="D142" i="9"/>
  <c r="F142" i="9" s="1"/>
  <c r="D86" i="9"/>
  <c r="F86" i="9" s="1"/>
  <c r="D94" i="9"/>
  <c r="F94" i="9" s="1"/>
  <c r="F81" i="9"/>
  <c r="D73" i="9"/>
  <c r="F73" i="9" s="1"/>
  <c r="E70" i="9"/>
  <c r="E62" i="9"/>
  <c r="F131" i="9"/>
  <c r="D129" i="9"/>
  <c r="F129" i="9" s="1"/>
  <c r="E126" i="9"/>
  <c r="D238" i="9"/>
  <c r="D235" i="9" s="1"/>
  <c r="E235" i="9"/>
  <c r="E54" i="9"/>
  <c r="E46" i="9"/>
  <c r="D38" i="9"/>
  <c r="E29" i="9"/>
  <c r="D24" i="9"/>
  <c r="D21" i="9" s="1"/>
  <c r="D16" i="9"/>
  <c r="D13" i="9" l="1"/>
  <c r="E38" i="9"/>
  <c r="F235" i="9"/>
  <c r="F105" i="9"/>
  <c r="D62" i="9"/>
  <c r="F62" i="9" s="1"/>
  <c r="D70" i="9"/>
  <c r="F70" i="9" s="1"/>
  <c r="D126" i="9"/>
  <c r="F126" i="9" s="1"/>
  <c r="F26" i="9"/>
  <c r="E24" i="9"/>
  <c r="E21" i="9" s="1"/>
  <c r="E16" i="9"/>
  <c r="E287" i="9" l="1"/>
  <c r="E284" i="9" s="1"/>
  <c r="E13" i="9"/>
  <c r="F16" i="9"/>
  <c r="F24" i="9"/>
  <c r="F21" i="9"/>
  <c r="F59" i="9" l="1"/>
  <c r="D57" i="9"/>
  <c r="F51" i="9"/>
  <c r="D49" i="9"/>
  <c r="F43" i="9"/>
  <c r="F41" i="9"/>
  <c r="F34" i="9"/>
  <c r="D32" i="9"/>
  <c r="D287" i="9" s="1"/>
  <c r="D284" i="9" s="1"/>
  <c r="F57" i="9" l="1"/>
  <c r="D54" i="9"/>
  <c r="F54" i="9" s="1"/>
  <c r="F32" i="9"/>
  <c r="D29" i="9"/>
  <c r="F29" i="9" s="1"/>
  <c r="F49" i="9"/>
  <c r="D46" i="9"/>
  <c r="F46" i="9" s="1"/>
  <c r="F38" i="9"/>
  <c r="F287" i="9" l="1"/>
  <c r="F284" i="9"/>
  <c r="F18" i="9"/>
  <c r="F13" i="9" l="1"/>
</calcChain>
</file>

<file path=xl/sharedStrings.xml><?xml version="1.0" encoding="utf-8"?>
<sst xmlns="http://schemas.openxmlformats.org/spreadsheetml/2006/main" count="404" uniqueCount="125">
  <si>
    <t>№ п/п</t>
  </si>
  <si>
    <t xml:space="preserve">Мероприятия 
муниципальной программы
</t>
  </si>
  <si>
    <t xml:space="preserve">Источники    
финансирования
</t>
  </si>
  <si>
    <t>Сумма, тыс. рублей</t>
  </si>
  <si>
    <t xml:space="preserve">% исполнения </t>
  </si>
  <si>
    <t>Всего</t>
  </si>
  <si>
    <t>бюджет автономного округа</t>
  </si>
  <si>
    <t>бюджет района</t>
  </si>
  <si>
    <t>Всего по программе</t>
  </si>
  <si>
    <t>1</t>
  </si>
  <si>
    <t>Заместитель главы района, директор департамента</t>
  </si>
  <si>
    <t>строительства, архитектуры и ЖКХ</t>
  </si>
  <si>
    <t>о ходе реализации муниципальной программы и использования финансовых средств</t>
  </si>
  <si>
    <t xml:space="preserve">Отчет  </t>
  </si>
  <si>
    <t>федеральный бюджет</t>
  </si>
  <si>
    <t>в том числе:</t>
  </si>
  <si>
    <t>средства бюджета района</t>
  </si>
  <si>
    <t>средства бюджета района на софинансирование расходов за счет средств федерального и регионального бюджета</t>
  </si>
  <si>
    <t>И.о. директора МКУ "УКС и Р"</t>
  </si>
  <si>
    <t>консультант сектора бюджетного планирования</t>
  </si>
  <si>
    <t>тел. 8 (3467) 33-27-21, доб. 318</t>
  </si>
  <si>
    <t>Исполнитель: Чистякова Юлия Владиславовна</t>
  </si>
  <si>
    <t xml:space="preserve">    </t>
  </si>
  <si>
    <t>утверждено в бюджете района на 2022 год</t>
  </si>
  <si>
    <t>исполнено (касса)</t>
  </si>
  <si>
    <t>Информация об исполнении (с указанием причин неисполнения**)</t>
  </si>
  <si>
    <t>2</t>
  </si>
  <si>
    <t>3</t>
  </si>
  <si>
    <t>4</t>
  </si>
  <si>
    <t>Основное мероприятие "Повышение качества питьевой воды"</t>
  </si>
  <si>
    <t>Строительство водозаборного сооружения со станцией очистки воды в п. Бобровский (ПИР, СМР)</t>
  </si>
  <si>
    <t>Строительство водозаборного сооружения со станцией очистки воды в п. Кедровый (ПИР, СМР)</t>
  </si>
  <si>
    <t xml:space="preserve">Выполнение работ по оценке запасов пресных подземных вод для хозяйственно-питьевого и производственно-технического водоснабжения ВОС в д. Ярки Ханты-Мансийского района. </t>
  </si>
  <si>
    <t>Основное мероприятие "Строительство, реконструкция, капитальный ремонт и ремонт объектов коммунального хозяйства и инженерных сетей"</t>
  </si>
  <si>
    <t>Субсидии на возмещение затрат предприятиям, осуществляющим проведение капитального ремонта систем теплоснабжения, газоснабжения, водоснабжения,  водоотведения и подготовку к осенне-зимнему периоду жилищно-коммунального комплекса муниципального образования Ханты-Мансийского района</t>
  </si>
  <si>
    <t xml:space="preserve">Разработка проектно-сметной документации по капитальному ремонту систем теплоснабжения, водоснабжения, газоснабжения и водоотведения при подготовке к осенне-зимнему периоду </t>
  </si>
  <si>
    <t>5</t>
  </si>
  <si>
    <t>6</t>
  </si>
  <si>
    <t>7</t>
  </si>
  <si>
    <t>Строительство сетей водоснабжения в п. Кедровый (ПИР, СМР)</t>
  </si>
  <si>
    <t>9</t>
  </si>
  <si>
    <t>Строительство сетей водоснабжения в п. Кедровый (ул. Старая Набережная) (ПИР)</t>
  </si>
  <si>
    <t>10</t>
  </si>
  <si>
    <t>Строительство канализационно-очистных сооружений в п. Кедровый (ПИР)</t>
  </si>
  <si>
    <t>11</t>
  </si>
  <si>
    <t>Строительство водопровода в с. Елизарово (ПИР, СМР)</t>
  </si>
  <si>
    <t>12</t>
  </si>
  <si>
    <t>Субсидии МП "ЖЭК"-3 на осуществление капитальных вложений в объекты капитального строительства муниципальной собственности "Строительство сетей водоснабжения с. Нялинское (ул. Лесная, ул. Кедровая, пер. Северный) (ПИР,СМР)</t>
  </si>
  <si>
    <t>15</t>
  </si>
  <si>
    <t>Пуско-наладочные работы ГРС "Ярки" в СП Шапша, д. Ярки</t>
  </si>
  <si>
    <t>16</t>
  </si>
  <si>
    <t>17</t>
  </si>
  <si>
    <t xml:space="preserve">Водоснабжение микрорайона индивидуальной застройки "Кайгарка" п. Горноправдинск" </t>
  </si>
  <si>
    <t>Строительство (кольцевание) сетей водоснабжения по ул. Северная, пер. Восточный (с установкой пожарных гидрантов) в д. Шапша (ПИР)</t>
  </si>
  <si>
    <t>18</t>
  </si>
  <si>
    <t xml:space="preserve">Капитальный ремонт систем теплоснабжения, газоснабжения, водоснабжения, водоотведения и подготовку к осенне-зимнему периоду жилищно-коммунального комплекса муниципального образования Ханты-Мансийского района. </t>
  </si>
  <si>
    <t>Ремонт водопроводного колодца с устройством пожарного гидранта по ул. Снежная в районе дома №20 п. Горноправдинск.</t>
  </si>
  <si>
    <t>Субсидии МП "ЖЭК-3" на осуществление капитальных вложений в объекты капитального строительства муниципальной собственности  "Устройство полиэтиленового водопровода с водозаборными  колонками в п. Сибирский от ВОС по ул. Центральная до школы-сада"</t>
  </si>
  <si>
    <t xml:space="preserve">Подводящий газопровод к п. Горноаправдинск. Резервная ветка (ПСД, СМР) </t>
  </si>
  <si>
    <t>Реконструкция локальных очистных сооружений с 1300 м3/сут до 2000 м3/сут, 2-ой этап п. Горноправдинск</t>
  </si>
  <si>
    <t>Строительство сетей холодного водоснабжения по ул. Лесная, пер. Торговый 1,2, пер. Северный п. Выкатной</t>
  </si>
  <si>
    <t xml:space="preserve">Строительство сетей водоснабжения д. Ягурьях (ПИР,СМР) </t>
  </si>
  <si>
    <t>Приобретение резерва материально-технических ресурсов для устранения неисправностей и аварий на объектах жилищно-коммунального хозяйства Ханты-Мансийского района</t>
  </si>
  <si>
    <t>Основное мероприятие "Расходы на обеспечение исполнения муниципальных функций"</t>
  </si>
  <si>
    <t>Основное мероприятие "Аварийно-технический запас"</t>
  </si>
  <si>
    <t>Содержание департамента строительства, архитектуры и ЖКХ</t>
  </si>
  <si>
    <t>Содержание муниципального казенного учреждения "Управление капитального строительства и ремонта"</t>
  </si>
  <si>
    <t>Основное мероприятие "Приобретение спецтехники для улучшения качества предоставляемых коммунальных услуг"</t>
  </si>
  <si>
    <t>Приобретение спецтехники на условиях финансовой аренды (лизинг)</t>
  </si>
  <si>
    <t>Основное мероприятие "Повышение качества бытового обслуживания"</t>
  </si>
  <si>
    <t>Субсидии на возмещение затрат муниципальному предприятию «ЖЭК-3», предоставляющему услуги населению по тарифам, не обеспечивающим издержки бань</t>
  </si>
  <si>
    <t>Основное мероприятие "Повышение уровня благосостояния населения"</t>
  </si>
  <si>
    <t>Субсидии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</t>
  </si>
  <si>
    <t>Субсидии на возмещение недополученных доходов муниципальному предприятию «ЖЭК-3», предоставляющему услуги по доставке (подвозу) питьевой воды по тарифам, установленным с учетом уровня платы населения</t>
  </si>
  <si>
    <t>Основное мероприятие "Возмещение недополученных доходов организациям, осуществляющим реализацию электрической энергии в зоне децентрализованного электроснабжения на территории Ханты-Мансийского района "</t>
  </si>
  <si>
    <t>Субсидии на возмещение недополученных доходов Акционерному обществу «Югорская энергетическая компания децентрализованной зоны», осуществляющему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на территории Ханты-Мансийского района, по цене электрической энергии зоны централизованного электроснабжения</t>
  </si>
  <si>
    <t>Субсидия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округа, по социально ориентированным тарифам</t>
  </si>
  <si>
    <t>Заключено соглашение № 2 от 26.01.2022 с АО "Юграэнерго". Оплата производится согласно предоставленных счетов.</t>
  </si>
  <si>
    <t>Обследование подводящего газопровода к с. Тюли</t>
  </si>
  <si>
    <t>Субсидии МП "ЖЭК-3" на осуществление капитальных вложений в объекты капитального строительства муниципальной собственности "Строительство сетей центрального водоснабжения п. Выкатной"</t>
  </si>
  <si>
    <t>14</t>
  </si>
  <si>
    <t xml:space="preserve"> </t>
  </si>
  <si>
    <t>Субсидии на возмещение затрат муниципальному предприятию «ЖЭК-3», на содержание площадок временного накопления ТКО в Ханты-Мансийском районе</t>
  </si>
  <si>
    <t>Субсидии на возмещение затрат муниципальному предприятию «ЖЭК-3», на оказание недополученных доходов, в связи с оказанием коммунальных услуг населению Ханты-Мансийского района</t>
  </si>
  <si>
    <t>8</t>
  </si>
  <si>
    <t>13</t>
  </si>
  <si>
    <t>19</t>
  </si>
  <si>
    <t>Заключено соглашение № 01 от 19.01.2022 с МП ЖЭК-3 на сумму 20 000 000,0 рублей. 
Услуги оказываются в следующих населенных пунктах: с. Нялинское, с. Зенково, п. Сибирский, д. Шапша, п. Выкатной, п. Луговской, с. Троица, с. Елизарово, с. Селиярово, п. Пырьях, п. Урманный, п. Кедровый, с. Кышик, п. Красноленинский. Общее количество оказанных услуг - 9 907 помывок.</t>
  </si>
  <si>
    <t>Начальник управления жилищно-коммунального хозяйства, транспорта, связи и дорог</t>
  </si>
  <si>
    <t xml:space="preserve">Выполнены работы:                                                                                                                            - капитальный ремонт котельной "Сказка", расположенной по адресу: ХМАО-Югра, Ханты-Мансийский район, п.Горноправдинск, ул. Победы, 1а/2;                                                                                                                                                                                                          - капитальный ремонт котельной "Школьная", расположенной по адресу: ХМАО-Югра, Ханты-Мансийский район, п.Горноправдинск, ул. Геологов, 9;                                                                                                - капитальный ремонт котельной «Таежная», расположенной по адресу: ХМАО-Югра, Ханты-Мансийский район, п.Горноправдинск, ул. Центральный проезд, 2а;                                                      - капитальный ремонт котельной «Бобровская», расположенной по адресу: ХМАО-Югра, Ханты-Мансийский район, п.Бобровский, ул. Лесная, 13;                                                               - капитальный ремонт объекта "Здание котельной п. Кедровый, ул. Дорожная, д. 1А"                                                                          - капитальный ремонт (с заменой) насосов, входящих в состав технологического оборудования объекта: "Здание модульной водоочистки хозяйственно-бытового назначения в с. Нялинское, ул. Труда, 27а, Ханты-Мансийского района";                                         - капитальный ремонт водозаборного сооружения со станцией очистки воды в с.Елизарово;                                                                                                                                                                                  - капитальный ремонт  (замена) объекта: "Две скважины с надскважинными сооружениями на водозаборе в п. Троица Ханты-Мансийского района";                                                              - капитальный ремонт здания водоочистки в с.Троица;                                                          - капитальный ремонт сетей тепло-водоснабжения в с. Кышик Ханты-Мансийского района;                                                                                                                                                                               - капитальный ремонт котельной с. Елизарово;                                                                                               - капитальный ремонт котельной с. Нялинское;                                                                                      - капитальный ремонт котельной с. Кышик.                                                                                  </t>
  </si>
  <si>
    <t xml:space="preserve"> Выполнены работы по разработке проектно-сметной документации:                              -  капитальный ремонт (замена) объекта: «Две скважины с надскважинными сооружениями на водозаборе в с. Троица»;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капитальный ремонт котельной «Центральная» п.Красноленинский, ул. Обская, 19а;                                                                                                                                            - капитальный ремонт котельной «Отопительная», расположенной по адресу: ХМАО-Югра, Ханты-Мансийский район, с. Елизарово, ул. Никифорова, 9. Инженерно-геодезические и инженерно-геологические изыскания);                                                                                                                                                              - капитальный ремонт котельной «Тепличная», расположенной по адресу: ХМАО-Югра, Ханты-Мансийский район, п. Горноправдинск, ул. Поспелова,14.</t>
  </si>
  <si>
    <t xml:space="preserve">Стоимость выполнения работ составляет 13 320,01 тыс.рублей. Для реализации мероприятия недостаточно средств. </t>
  </si>
  <si>
    <t>Заключен договор №3 от 28.02.2022 с ООО "ЦОТ" на сумму 14 828 693,97 рублей, доп.соглашение №5 от 24.01.2022 к договору №73 от 29.12.2020 на сумму 9303,57 рублей. Оплата производится согласно предоставленных счетов. Услуги оказываются в следующих населенных пунктах: с. Нялинское, д.Нялина, с. Цингалы, п. Сибирский, д. Шапша, с. Реполово, с. Батово, с. Тюли, п. Выкатной, п. Луговской, д. Белогорье, п. Кирпичный, с. Троица, с. Елизарово, с. Селиярово, п. Пырьях, п. Урманный, п. Кедровый, с. Кышик, п. Красноленинский, п. Горноправдинск, д. Ярки. Объем реализованного населению сжиженного газа составил 30 360 кг.</t>
  </si>
  <si>
    <r>
      <t>Заключено соглашение № 14 от 05.10.22 с МП "ЖЭК-3" на сумму 24 606,00 тыс. рублей. В 2022 году осуществлялось погашение фактически понесенных расходов на содержание площадок временного накопления ТКО  в следующих населенных пунктах: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с. Цингалы,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п. Сибирский, с. Тюли,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п. Выкатной,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д. Белогорье,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п. Кирпичный,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с. Троица,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п. Пырьях.</t>
    </r>
    <r>
      <rPr>
        <sz val="11"/>
        <color rgb="FFFF0000"/>
        <rFont val="Times New Roman"/>
        <family val="1"/>
        <charset val="204"/>
      </rPr>
      <t xml:space="preserve">                     </t>
    </r>
  </si>
  <si>
    <t>В 2022 году неоднократно размещался муниципальный заказ на выполнение работ по проектированию объекта. По окончании срока подачи заявок не подано ни одной заявки на участие в закупке.</t>
  </si>
  <si>
    <t xml:space="preserve">В 2022 году был размещен муниципальный заказ на выполнение работ по проектированию объекта. По окончании срока подачи заявок не подано ни одной заявки на участие в закупке. </t>
  </si>
  <si>
    <t xml:space="preserve">В 2021 году выполнены работы по инженерно-геодезическим и инженерно-геологическим изысканиям. Заключены муниципальные контракты от 24.12.2021 № 94,95 с ООО «Спецтехпроект» на сумму 600,0 тыс. рублей на выполнение работ по прохождению государственной историко-культурной экспертизы документации и государственной экспертизы проектной документации в части проверки достоверности определения сметной стоимости . В 2022 году получено положительное заключение гос.экспертизы. Стоимость строительства объекта составляет 38 124,22 тыс. рублей. Выполнение работ по СМР планируется после получения финансирования, достаточного для реализации мероприятия. </t>
  </si>
  <si>
    <t xml:space="preserve">Субсидия носит заявительный характер. Соглашение № 9 от 21.07.22 с МП ЖЭК-3 на сумму 340 847,37 рублей.  По состоянию на 01.01.2023 заявления на предоставление субсидии от МП "ЖЭК-3" не поступало. </t>
  </si>
  <si>
    <t xml:space="preserve">МП "ЖЭК-3" предоставлены субсидии в соответствии с соглашением от 22.12.2022 г. № 22 о предоставлении субсидии на возмещение недополученных доходов в связи с оказанием коммунальных услуг населению. (90 исполнительных листа по задолженности по оплате за жилищно-коммунальные услуги населением нереальные к взысканию).  </t>
  </si>
  <si>
    <t xml:space="preserve">                                 Р.Ш. Речапов</t>
  </si>
  <si>
    <t xml:space="preserve">  З.М. Давлетбаев</t>
  </si>
  <si>
    <r>
      <t xml:space="preserve">Наименование муниципальной программы </t>
    </r>
    <r>
      <rPr>
        <u/>
        <sz val="13"/>
        <rFont val="Times New Roman"/>
        <family val="1"/>
        <charset val="204"/>
      </rPr>
      <t>«Развитие и модернизация жилищно-коммунального комплекса и повышение энергетической эффективности в Ханты-Мансийском районе  на 2022 – 2025 годы»</t>
    </r>
  </si>
  <si>
    <t>С.А. Беликова</t>
  </si>
  <si>
    <t xml:space="preserve">Приобретение спецтехники в лизинг на 2022-2025 гг. с АО "СБЕРБАНК ЛИЗИНГ".                                                                                                     Приобретено 19 едениц техники:                                                                                                 1) Машина коммунальная, модели МК.03 (на базе трактора «БЕЛАРУС-92П») 4 единицы на сумму 22 469 963,01 руб;                                                                                       2) Автоцистерна для перевозки пищевых жидкостей (АЦПТ) 7074R0 на шасси ГАЗ C41R13 1 единица на сумму 6 958 639,45 руб;                                      3) Трактор гусеничный промышленный Агромаш-90ТГ 2008А 2 единицы на сумму 12 940 208,83 руб;                                                                                                                4) Автоцистерна вакуумная (АВ) (машина вакуумная, комбинированная, илососная) 7074A0-50 на шасси КАМАЗ 43118-50 4 единицы на сумму 37 024 426,08 руб;                                                        5) Экскаватор универсальный колесный одноковшовый гидравлический ЭО-2626.ДТ.3 4 единицы на сумму 30 131 526,33 руб;  6) Автомобиль-самосвал КАМАЗ 45141-50, с полной массой транспортного средства до 20,83 т. 2 единицы на сумму 19 990 411,72 руб;                                                                                                                        7) Экскаватор универсальный колесный одноковшовый гидравлический ЭО-2626.ДТ.3 2 единицы на сумму 12 157 580,75 руб.                                                                 </t>
  </si>
  <si>
    <t xml:space="preserve">Заключен муниципальный контракт от 21.02.2022 с ООО "АТОМСТРОЙПРОЕКТ" на сумму 9 846 468,00 рублей на выполнение работ по разработке проектно-сметной документации по объекту. ПСД разработана. Готовится для направления прохождения экспертизы проектной документации и проверки достоверности определения сметной стоимости объекта. Планируемый срок исполнения работ июль 2023 года. </t>
  </si>
  <si>
    <t xml:space="preserve">Заключен муниципальный контракт от 25.02.2022 с ООО "АТОМСТРОЙПРОЕКТ" на сумму 9 863 916,00 рублей на выполнение работ по разработке проектно-сметной документации по объекту. ПСД разработана. Готовится для направления прохождения экспертизы проектной документации и проверки достоверности определения сметной стоимости объекта. Планируемый срок исполнения работ июль 2023 года. </t>
  </si>
  <si>
    <t>Заключен муниципальный контракт от 02.11.2021 с ООО "ВОСТОКГЕО" на сумму 695 695,27 рублей. Проект разработан  и находится на государственной экспертизе.  Планируемый срок выполнения работ  март 2023 года.</t>
  </si>
  <si>
    <t xml:space="preserve">Заключен муниципальный контракт от 21.07.2020  с ООО "ИНЖЕНЕРПРОЕКТГРУПП" на сумму 1 490 000,0 руб на выполнение работ по разработке проектно-сметной документации. Проектно-сметная документация разработана. Стоимость строительства объекта составляет 26 064,51 тыс.рублей. Выполнение работ по СМР планируется после получения финансирования, достаточного для реализации мероприятия. </t>
  </si>
  <si>
    <t xml:space="preserve">Заключен муниципальный контракт от 10.10.22 с ООО "АТОМСТРОЙПРОЕКТ" на сумму 4 374 760,00 руб. на выполнение работ по разработке проектно-сметной документации по объекту. ПСД в стадии разработки. Идет согласование технологической схемы очистки сточных вод. Технологическая схема направлена в МП "ЖЭК-3". Планируемый срок выполнения работ август 2023 г. </t>
  </si>
  <si>
    <t>Заключено соглашение МП "ЖЭК-3" на предоставление субсидии № 7 от 26.05.2022 (доп.соглашение от 01.06.2022 № 1)  на сумму 16 274 120,00 рублей.  МП "ЖЭК-3" заключен  муниципальный контракт с ООО "ДЕЛЬТА" от 04.05.22 на сумму 16 274 120,00 рублей. В соответствии с условиями муниципального контракта предоставлен аванс в размере 50 % от суммы субсидии. Подрядной организацией нарушены сроки выполнения работ. Исполнение планируется в 2023 году.</t>
  </si>
  <si>
    <t>Заключен муниципальный контракт от 22.08.2022 с ООО "ПРОМГАЗКОМПЛЕКТ" на сумму 3 325 000,00 руб. Работы ведутся. Подрядчик смонтировал  технологическое оборудование на объекте. Исполнение планируется в 2023 году.</t>
  </si>
  <si>
    <t xml:space="preserve">Заключен муниципальный контракт от 16.07.2020  с ООО "ИНЖЕНЕРПРОЕКТГРУПП" на сумму 900 000,0 рублей. Подрядной организацией нарушены сроки выполнения работ. Ведется  претензионная работа. Планируемый срок исполнения работ апрель 2023г. </t>
  </si>
  <si>
    <t>Заключены муниципальные контракты от 25.03.2021 с ООО "Строительное управление №3" на общую сумму 1 095,3 тыс. руб. на выполнение работ по ремонту наружных сетей водоснабжения по адресу: Ханты-Мансийский район, с.Троица, от здания котельной до детского сада. Выполнены работы в 2021 году на сумму 837,6 тыс. руб., в 2022 году на сумму 85,1 тыс.рублей. Завершение работ планируется в 2023 году.</t>
  </si>
  <si>
    <t xml:space="preserve">Заключен муниципальный контракт от 14.05.2021 с ИП Дацюк Е.А. Работы выполнены. У подрядной организации запрошены отчетные документы. Выполнение планируется в 2023 году. </t>
  </si>
  <si>
    <t xml:space="preserve">Заключено соглашение с МП "ЖЭК-3" на предоставление субсидии от 23.03.2022 № 6 на сумму 13 308,8 тыс. рублей.  МП "ЖЭК-3" заключен муниципальный контракт с ООО "ДЕЛЬТА" от 05.09.2020 на сумму 18 019,7 тыс. рублей.  Выполнены работы в 2021 году на сумму 10 647,2 тыс. руб., 2022 году на сумму 7 372,5 тыс.руб.                                                                                      Заключены 3 муниципальных контракта с ИП Брага В.И. от 29.08.2022 на общую сумму 1 921,5 тыс.руб. Работы выполнены. </t>
  </si>
  <si>
    <t>Заключен муниципальный контракт от 30.07.2021 с ООО "Квартал" на сумму 6 000 000 руб. Работы выполнены. По остатку средств направлено предложение в Деппромышленности Югры  о перераспределении средств на другие мероприятия.</t>
  </si>
  <si>
    <t xml:space="preserve">Заключен муниципальный контракт от 24.07.2020 с ООО "Атомстройпроект"  на сумму 286 903 900,0 рублей. В 2020 году выполнены работы на сумму 31 837 862,5 руб, в 2021 году на сумму 209 275 644,94 руб., в 2022 году на сумму 43 136 867,55 руб.   Работы выполнены на 95%. Необходимо выполнить пуско-наладочные работы, внутреннее благоустройство, озеленение. Выполнение планируется во 2 квартале 2023 года. </t>
  </si>
  <si>
    <t xml:space="preserve">Заключен муниципальный контракт от 29.12.2021 ООО "ДЕЛЬТА" на сумму 17 632 732,46 рублей. Работы выполнены. Окончательная оплата выполненных работ будет произведена после предоставления подрядной организацией отчетной документации в 2023 году. </t>
  </si>
  <si>
    <t>Работы выполнены. Получено заключение: Газопровод не пригоден к эксплуатации.</t>
  </si>
  <si>
    <t xml:space="preserve">Заключено соглашение с МП "ЖЭК-3" на предоставление субсидии  на сумму 6 699,4 тыс. рублей.  МП "ЖЭК-3" заключен муниципальный контракт с ООО "ДЕЛЬТА" от 16.05.2022 на сумму 6 699,4 тыс. рублей. Работы выполнены. Окончательная оплата выполненных работ будет произведена после предоставления подрядной организацией отчетной документации в 2023 году. </t>
  </si>
  <si>
    <t>В рамках досрочного завоза приобретено:                                                          1) насос фекальный на сумму 248 720,0 рублей;                                                                                    2) трубы напорные из полиэтилена на сумму 343 431,93 рублей;                                                                                            3) насосы химические на сумму 484 317,60 рублей;                                                                  4) насос погружной скважинный на сумму  444 000,0 рублей;                                                  5) ППУ на сумму  424 420,0 рублей;                                                                      6) трубы, краны, отводы на сумму 597 632,6 рублей;                                              7) ВГП на сумму 196 295,04 рублей.</t>
  </si>
  <si>
    <t>Начальник управления 
экономического анализа, архитектуры и градостроительной деятельности</t>
  </si>
  <si>
    <t>У.Х. Алиханов</t>
  </si>
  <si>
    <t>справочно:                                           средства предприятий - недропользователей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</si>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</sst>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4" fontId="5" fillId="0" borderId="0" applyFont="0" applyFill="0" applyBorder="0" applyAlignment="0" applyProtection="0"/>
    <xf numFmtId="0" fontId="8" fillId="0" borderId="0"/>
  </cellStyleXfs>
  <cellXfs count="88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1" applyFont="1" applyFill="1"/>
    <xf numFmtId="165" fontId="2" fillId="0" borderId="0" xfId="1" applyNumberFormat="1" applyFont="1" applyFill="1"/>
    <xf numFmtId="165" fontId="2" fillId="0" borderId="0" xfId="1" applyNumberFormat="1" applyFont="1"/>
    <xf numFmtId="2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0" fontId="7" fillId="0" borderId="0" xfId="1" applyFont="1"/>
    <xf numFmtId="0" fontId="2" fillId="0" borderId="0" xfId="1" applyFont="1" applyAlignment="1"/>
    <xf numFmtId="0" fontId="7" fillId="0" borderId="0" xfId="0" applyFont="1" applyAlignment="1">
      <alignment horizontal="right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1" applyFont="1"/>
    <xf numFmtId="2" fontId="10" fillId="0" borderId="0" xfId="1" applyNumberFormat="1" applyFont="1" applyAlignment="1">
      <alignment horizontal="center" vertical="center"/>
    </xf>
    <xf numFmtId="0" fontId="10" fillId="0" borderId="0" xfId="1" applyFont="1" applyFill="1"/>
    <xf numFmtId="0" fontId="10" fillId="0" borderId="0" xfId="1" applyFont="1" applyAlignment="1">
      <alignment horizontal="right"/>
    </xf>
    <xf numFmtId="0" fontId="10" fillId="0" borderId="0" xfId="1" applyFont="1" applyFill="1" applyBorder="1" applyProtection="1">
      <protection hidden="1"/>
    </xf>
    <xf numFmtId="2" fontId="10" fillId="0" borderId="0" xfId="1" applyNumberFormat="1" applyFont="1" applyFill="1" applyBorder="1" applyAlignment="1" applyProtection="1">
      <alignment horizontal="center" vertical="center"/>
      <protection hidden="1"/>
    </xf>
    <xf numFmtId="14" fontId="10" fillId="0" borderId="0" xfId="1" applyNumberFormat="1" applyFont="1" applyFill="1" applyBorder="1" applyAlignment="1" applyProtection="1">
      <alignment horizontal="right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1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1" applyNumberFormat="1" applyFont="1" applyFill="1" applyBorder="1" applyAlignment="1" applyProtection="1">
      <alignment horizontal="left" wrapText="1"/>
      <protection hidden="1"/>
    </xf>
    <xf numFmtId="165" fontId="12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left" vertical="center" wrapText="1"/>
      <protection hidden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" fontId="4" fillId="2" borderId="1" xfId="1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/>
    <xf numFmtId="165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4" fontId="4" fillId="0" borderId="1" xfId="1" applyNumberFormat="1" applyFont="1" applyFill="1" applyBorder="1" applyAlignment="1" applyProtection="1">
      <alignment horizontal="left" vertical="top" wrapText="1"/>
      <protection hidden="1"/>
    </xf>
    <xf numFmtId="165" fontId="4" fillId="0" borderId="1" xfId="0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 applyProtection="1">
      <alignment horizontal="left" wrapText="1"/>
      <protection hidden="1"/>
    </xf>
    <xf numFmtId="165" fontId="11" fillId="2" borderId="1" xfId="1" applyNumberFormat="1" applyFont="1" applyFill="1" applyBorder="1" applyAlignment="1" applyProtection="1">
      <alignment horizontal="center" wrapText="1"/>
      <protection hidden="1"/>
    </xf>
    <xf numFmtId="165" fontId="11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wrapText="1"/>
    </xf>
    <xf numFmtId="0" fontId="18" fillId="0" borderId="0" xfId="1" applyFont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15" fillId="0" borderId="0" xfId="0" applyNumberFormat="1" applyFont="1" applyFill="1" applyAlignment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 applyProtection="1">
      <alignment horizontal="left" vertical="center" wrapText="1"/>
      <protection hidden="1"/>
    </xf>
    <xf numFmtId="49" fontId="4" fillId="2" borderId="1" xfId="1" applyNumberFormat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18" fillId="0" borderId="0" xfId="1" applyFont="1" applyAlignment="1">
      <alignment horizontal="center" wrapText="1"/>
    </xf>
    <xf numFmtId="0" fontId="18" fillId="0" borderId="0" xfId="1" applyFont="1" applyFill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  <protection hidden="1"/>
    </xf>
    <xf numFmtId="2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49" fontId="11" fillId="0" borderId="1" xfId="1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1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2" borderId="1" xfId="1" applyNumberFormat="1" applyFont="1" applyFill="1" applyBorder="1" applyAlignment="1" applyProtection="1">
      <alignment horizontal="left" vertical="top" wrapText="1"/>
      <protection hidden="1"/>
    </xf>
    <xf numFmtId="0" fontId="17" fillId="2" borderId="1" xfId="1" applyNumberFormat="1" applyFont="1" applyFill="1" applyBorder="1" applyAlignment="1" applyProtection="1">
      <alignment horizontal="left" vertical="top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F302"/>
  <sheetViews>
    <sheetView showGridLines="0" tabSelected="1" view="pageBreakPreview" topLeftCell="A167" zoomScaleNormal="100" zoomScaleSheetLayoutView="100" workbookViewId="0">
      <selection activeCell="B9" sqref="B9:B10"/>
    </sheetView>
  </sheetViews>
  <sheetFormatPr defaultColWidth="7.85546875" defaultRowHeight="12" x14ac:dyDescent="0.2"/>
  <cols>
    <col min="1" max="1" width="7.42578125" style="1" customWidth="1"/>
    <col min="2" max="2" width="28.42578125" style="6" customWidth="1"/>
    <col min="3" max="3" width="29.7109375" style="1" customWidth="1"/>
    <col min="4" max="4" width="17.140625" style="1" customWidth="1"/>
    <col min="5" max="5" width="13" style="3" customWidth="1"/>
    <col min="6" max="6" width="13" style="1" customWidth="1"/>
    <col min="7" max="7" width="64" style="1" customWidth="1"/>
    <col min="8" max="8" width="21.42578125" style="1" customWidth="1"/>
    <col min="9" max="9" width="16.85546875" style="1" customWidth="1"/>
    <col min="10" max="10" width="13.140625" style="1" customWidth="1"/>
    <col min="11" max="11" width="13.5703125" style="1" bestFit="1" customWidth="1"/>
    <col min="12" max="12" width="19.28515625" style="1" customWidth="1"/>
    <col min="13" max="13" width="17.140625" style="1" customWidth="1"/>
    <col min="14" max="14" width="19" style="1" customWidth="1"/>
    <col min="15" max="214" width="7.85546875" style="1" customWidth="1"/>
    <col min="215" max="16384" width="7.85546875" style="1"/>
  </cols>
  <sheetData>
    <row r="1" spans="1:11" ht="16.5" customHeight="1" x14ac:dyDescent="0.3">
      <c r="A1" s="19"/>
      <c r="B1" s="20"/>
      <c r="C1" s="19"/>
      <c r="D1" s="19"/>
      <c r="E1" s="21"/>
      <c r="F1" s="19"/>
      <c r="G1" s="22"/>
    </row>
    <row r="2" spans="1:11" s="11" customFormat="1" ht="16.5" customHeight="1" x14ac:dyDescent="0.25">
      <c r="A2" s="72" t="s">
        <v>13</v>
      </c>
      <c r="B2" s="72"/>
      <c r="C2" s="72"/>
      <c r="D2" s="72"/>
      <c r="E2" s="72"/>
      <c r="F2" s="72"/>
      <c r="G2" s="72"/>
    </row>
    <row r="3" spans="1:11" ht="15" customHeight="1" x14ac:dyDescent="0.25">
      <c r="A3" s="77" t="s">
        <v>12</v>
      </c>
      <c r="B3" s="77"/>
      <c r="C3" s="77"/>
      <c r="D3" s="77"/>
      <c r="E3" s="77"/>
      <c r="F3" s="77"/>
      <c r="G3" s="77"/>
    </row>
    <row r="4" spans="1:11" ht="15.75" customHeight="1" x14ac:dyDescent="0.2">
      <c r="A4" s="78" t="s">
        <v>124</v>
      </c>
      <c r="B4" s="78"/>
      <c r="C4" s="78"/>
      <c r="D4" s="78"/>
      <c r="E4" s="78"/>
      <c r="F4" s="78"/>
      <c r="G4" s="78"/>
    </row>
    <row r="5" spans="1:11" ht="5.25" customHeight="1" x14ac:dyDescent="0.2">
      <c r="A5" s="58"/>
      <c r="B5" s="58"/>
      <c r="C5" s="58"/>
      <c r="D5" s="58"/>
      <c r="E5" s="58"/>
      <c r="F5" s="58"/>
      <c r="G5" s="58"/>
    </row>
    <row r="6" spans="1:11" ht="33" customHeight="1" x14ac:dyDescent="0.2">
      <c r="A6" s="73" t="s">
        <v>101</v>
      </c>
      <c r="B6" s="73"/>
      <c r="C6" s="73"/>
      <c r="D6" s="73"/>
      <c r="E6" s="73"/>
      <c r="F6" s="73"/>
      <c r="G6" s="73"/>
    </row>
    <row r="7" spans="1:11" s="2" customFormat="1" ht="0.75" hidden="1" customHeight="1" x14ac:dyDescent="0.2">
      <c r="A7" s="74"/>
      <c r="B7" s="74"/>
      <c r="C7" s="74"/>
      <c r="D7" s="74"/>
      <c r="E7" s="74"/>
      <c r="F7" s="74"/>
      <c r="G7" s="74"/>
    </row>
    <row r="8" spans="1:11" s="2" customFormat="1" ht="3.75" customHeight="1" x14ac:dyDescent="0.3">
      <c r="A8" s="23"/>
      <c r="B8" s="24"/>
      <c r="C8" s="23"/>
      <c r="D8" s="23"/>
      <c r="E8" s="23"/>
      <c r="F8" s="23"/>
      <c r="G8" s="25"/>
    </row>
    <row r="9" spans="1:11" ht="17.25" customHeight="1" x14ac:dyDescent="0.2">
      <c r="A9" s="69" t="s">
        <v>0</v>
      </c>
      <c r="B9" s="75" t="s">
        <v>1</v>
      </c>
      <c r="C9" s="69" t="s">
        <v>2</v>
      </c>
      <c r="D9" s="76" t="s">
        <v>3</v>
      </c>
      <c r="E9" s="76"/>
      <c r="F9" s="76" t="s">
        <v>4</v>
      </c>
      <c r="G9" s="69" t="s">
        <v>25</v>
      </c>
    </row>
    <row r="10" spans="1:11" ht="42" customHeight="1" x14ac:dyDescent="0.2">
      <c r="A10" s="69"/>
      <c r="B10" s="75"/>
      <c r="C10" s="69"/>
      <c r="D10" s="26" t="s">
        <v>23</v>
      </c>
      <c r="E10" s="26" t="s">
        <v>24</v>
      </c>
      <c r="F10" s="76"/>
      <c r="G10" s="69"/>
    </row>
    <row r="11" spans="1:11" s="7" customFormat="1" ht="12" customHeight="1" x14ac:dyDescent="0.25">
      <c r="A11" s="27" t="s">
        <v>9</v>
      </c>
      <c r="B11" s="28">
        <v>2</v>
      </c>
      <c r="C11" s="28">
        <v>3</v>
      </c>
      <c r="D11" s="29">
        <v>4</v>
      </c>
      <c r="E11" s="29">
        <v>5</v>
      </c>
      <c r="F11" s="28">
        <v>6</v>
      </c>
      <c r="G11" s="59"/>
      <c r="J11" s="8"/>
      <c r="K11" s="9"/>
    </row>
    <row r="12" spans="1:11" s="7" customFormat="1" ht="14.25" customHeight="1" x14ac:dyDescent="0.25">
      <c r="A12" s="66" t="s">
        <v>29</v>
      </c>
      <c r="B12" s="66"/>
      <c r="C12" s="66"/>
      <c r="D12" s="66"/>
      <c r="E12" s="66"/>
      <c r="F12" s="66"/>
      <c r="G12" s="66"/>
      <c r="J12" s="8"/>
      <c r="K12" s="9"/>
    </row>
    <row r="13" spans="1:11" ht="13.5" customHeight="1" x14ac:dyDescent="0.2">
      <c r="A13" s="63" t="s">
        <v>9</v>
      </c>
      <c r="B13" s="70" t="s">
        <v>30</v>
      </c>
      <c r="C13" s="30" t="s">
        <v>5</v>
      </c>
      <c r="D13" s="31">
        <f>D15+D16+D14</f>
        <v>9846.5</v>
      </c>
      <c r="E13" s="31">
        <f>E15+E16+E14</f>
        <v>0</v>
      </c>
      <c r="F13" s="32">
        <f>E13*100/D13</f>
        <v>0</v>
      </c>
      <c r="G13" s="61" t="s">
        <v>104</v>
      </c>
      <c r="K13" s="4"/>
    </row>
    <row r="14" spans="1:11" ht="13.5" customHeight="1" x14ac:dyDescent="0.25">
      <c r="A14" s="63"/>
      <c r="B14" s="70"/>
      <c r="C14" s="34" t="s">
        <v>14</v>
      </c>
      <c r="D14" s="31">
        <v>0</v>
      </c>
      <c r="E14" s="31">
        <v>0</v>
      </c>
      <c r="F14" s="32">
        <v>0</v>
      </c>
      <c r="G14" s="61"/>
      <c r="K14" s="4"/>
    </row>
    <row r="15" spans="1:11" ht="12.75" customHeight="1" x14ac:dyDescent="0.25">
      <c r="A15" s="63"/>
      <c r="B15" s="70"/>
      <c r="C15" s="34" t="s">
        <v>6</v>
      </c>
      <c r="D15" s="31">
        <v>0</v>
      </c>
      <c r="E15" s="31">
        <v>0</v>
      </c>
      <c r="F15" s="33">
        <v>0</v>
      </c>
      <c r="G15" s="61"/>
      <c r="K15" s="4"/>
    </row>
    <row r="16" spans="1:11" ht="11.25" customHeight="1" x14ac:dyDescent="0.25">
      <c r="A16" s="63"/>
      <c r="B16" s="70"/>
      <c r="C16" s="34" t="s">
        <v>7</v>
      </c>
      <c r="D16" s="31">
        <f>D18+D19</f>
        <v>9846.5</v>
      </c>
      <c r="E16" s="31">
        <f>E18+E19</f>
        <v>0</v>
      </c>
      <c r="F16" s="33">
        <f>E16*100/D16</f>
        <v>0</v>
      </c>
      <c r="G16" s="61"/>
      <c r="K16" s="4"/>
    </row>
    <row r="17" spans="1:11" ht="10.5" customHeight="1" x14ac:dyDescent="0.25">
      <c r="A17" s="63"/>
      <c r="B17" s="70"/>
      <c r="C17" s="34" t="s">
        <v>15</v>
      </c>
      <c r="D17" s="31"/>
      <c r="E17" s="31"/>
      <c r="F17" s="33"/>
      <c r="G17" s="61"/>
      <c r="K17" s="4"/>
    </row>
    <row r="18" spans="1:11" ht="14.25" customHeight="1" x14ac:dyDescent="0.25">
      <c r="A18" s="63"/>
      <c r="B18" s="70"/>
      <c r="C18" s="34" t="s">
        <v>16</v>
      </c>
      <c r="D18" s="31">
        <v>9846.5</v>
      </c>
      <c r="E18" s="31">
        <v>0</v>
      </c>
      <c r="F18" s="33">
        <f t="shared" ref="F18" si="0">E18*100/D18</f>
        <v>0</v>
      </c>
      <c r="G18" s="61"/>
      <c r="K18" s="4"/>
    </row>
    <row r="19" spans="1:11" ht="62.25" customHeight="1" x14ac:dyDescent="0.2">
      <c r="A19" s="63"/>
      <c r="B19" s="70"/>
      <c r="C19" s="43" t="s">
        <v>17</v>
      </c>
      <c r="D19" s="31">
        <v>0</v>
      </c>
      <c r="E19" s="31">
        <v>0</v>
      </c>
      <c r="F19" s="33">
        <v>0</v>
      </c>
      <c r="G19" s="61"/>
      <c r="K19" s="4"/>
    </row>
    <row r="20" spans="1:11" ht="42" customHeight="1" x14ac:dyDescent="0.25">
      <c r="A20" s="63"/>
      <c r="B20" s="70"/>
      <c r="C20" s="34" t="s">
        <v>123</v>
      </c>
      <c r="D20" s="31">
        <v>0</v>
      </c>
      <c r="E20" s="31">
        <v>0</v>
      </c>
      <c r="F20" s="33">
        <v>0</v>
      </c>
      <c r="G20" s="61"/>
      <c r="K20" s="4"/>
    </row>
    <row r="21" spans="1:11" ht="12" customHeight="1" x14ac:dyDescent="0.2">
      <c r="A21" s="63" t="s">
        <v>26</v>
      </c>
      <c r="B21" s="70" t="s">
        <v>31</v>
      </c>
      <c r="C21" s="30" t="s">
        <v>5</v>
      </c>
      <c r="D21" s="31">
        <f>D23+D24+D22</f>
        <v>9863.9</v>
      </c>
      <c r="E21" s="31">
        <f>E23+E24+E22</f>
        <v>0</v>
      </c>
      <c r="F21" s="32">
        <f>E21*100/D21</f>
        <v>0</v>
      </c>
      <c r="G21" s="61" t="s">
        <v>105</v>
      </c>
      <c r="K21" s="4"/>
    </row>
    <row r="22" spans="1:11" ht="13.5" customHeight="1" x14ac:dyDescent="0.2">
      <c r="A22" s="63"/>
      <c r="B22" s="70"/>
      <c r="C22" s="30" t="s">
        <v>14</v>
      </c>
      <c r="D22" s="31">
        <v>0</v>
      </c>
      <c r="E22" s="31">
        <v>0</v>
      </c>
      <c r="F22" s="32">
        <v>0</v>
      </c>
      <c r="G22" s="61"/>
      <c r="K22" s="4"/>
    </row>
    <row r="23" spans="1:11" ht="12" customHeight="1" x14ac:dyDescent="0.2">
      <c r="A23" s="63"/>
      <c r="B23" s="70"/>
      <c r="C23" s="30" t="s">
        <v>6</v>
      </c>
      <c r="D23" s="31">
        <v>0</v>
      </c>
      <c r="E23" s="31">
        <v>0</v>
      </c>
      <c r="F23" s="33">
        <v>0</v>
      </c>
      <c r="G23" s="61"/>
      <c r="K23" s="4"/>
    </row>
    <row r="24" spans="1:11" ht="14.25" customHeight="1" x14ac:dyDescent="0.2">
      <c r="A24" s="63"/>
      <c r="B24" s="70"/>
      <c r="C24" s="30" t="s">
        <v>7</v>
      </c>
      <c r="D24" s="31">
        <f>D26+D27</f>
        <v>9863.9</v>
      </c>
      <c r="E24" s="31">
        <f>E26+E27</f>
        <v>0</v>
      </c>
      <c r="F24" s="33">
        <f>E24*100/D24</f>
        <v>0</v>
      </c>
      <c r="G24" s="61"/>
      <c r="K24" s="4"/>
    </row>
    <row r="25" spans="1:11" ht="12.75" customHeight="1" x14ac:dyDescent="0.25">
      <c r="A25" s="63"/>
      <c r="B25" s="70"/>
      <c r="C25" s="34" t="s">
        <v>15</v>
      </c>
      <c r="D25" s="31"/>
      <c r="E25" s="31"/>
      <c r="F25" s="33"/>
      <c r="G25" s="61"/>
      <c r="K25" s="4"/>
    </row>
    <row r="26" spans="1:11" ht="10.5" customHeight="1" x14ac:dyDescent="0.25">
      <c r="A26" s="63"/>
      <c r="B26" s="70"/>
      <c r="C26" s="34" t="s">
        <v>16</v>
      </c>
      <c r="D26" s="31">
        <v>9863.9</v>
      </c>
      <c r="E26" s="31">
        <v>0</v>
      </c>
      <c r="F26" s="33">
        <f t="shared" ref="F26" si="1">E26*100/D26</f>
        <v>0</v>
      </c>
      <c r="G26" s="61"/>
      <c r="K26" s="4"/>
    </row>
    <row r="27" spans="1:11" ht="57" customHeight="1" x14ac:dyDescent="0.25">
      <c r="A27" s="63"/>
      <c r="B27" s="70"/>
      <c r="C27" s="34" t="s">
        <v>17</v>
      </c>
      <c r="D27" s="31">
        <v>0</v>
      </c>
      <c r="E27" s="31">
        <v>0</v>
      </c>
      <c r="F27" s="33">
        <v>0</v>
      </c>
      <c r="G27" s="61"/>
      <c r="K27" s="4"/>
    </row>
    <row r="28" spans="1:11" ht="40.5" customHeight="1" x14ac:dyDescent="0.25">
      <c r="A28" s="63"/>
      <c r="B28" s="70"/>
      <c r="C28" s="34" t="s">
        <v>123</v>
      </c>
      <c r="D28" s="31">
        <v>0</v>
      </c>
      <c r="E28" s="31">
        <v>0</v>
      </c>
      <c r="F28" s="33">
        <v>0</v>
      </c>
      <c r="G28" s="61"/>
      <c r="K28" s="4"/>
    </row>
    <row r="29" spans="1:11" ht="12.75" customHeight="1" x14ac:dyDescent="0.25">
      <c r="A29" s="63" t="s">
        <v>27</v>
      </c>
      <c r="B29" s="70" t="s">
        <v>32</v>
      </c>
      <c r="C29" s="34" t="s">
        <v>5</v>
      </c>
      <c r="D29" s="31">
        <f>D31+D32+D30</f>
        <v>695.7</v>
      </c>
      <c r="E29" s="31">
        <f>E31+E32+E30</f>
        <v>0</v>
      </c>
      <c r="F29" s="32">
        <f>E29*100/D29</f>
        <v>0</v>
      </c>
      <c r="G29" s="61" t="s">
        <v>106</v>
      </c>
      <c r="K29" s="4"/>
    </row>
    <row r="30" spans="1:11" ht="12" customHeight="1" x14ac:dyDescent="0.25">
      <c r="A30" s="63"/>
      <c r="B30" s="70"/>
      <c r="C30" s="34" t="s">
        <v>14</v>
      </c>
      <c r="D30" s="31">
        <v>0</v>
      </c>
      <c r="E30" s="31">
        <v>0</v>
      </c>
      <c r="F30" s="32">
        <v>0</v>
      </c>
      <c r="G30" s="85"/>
      <c r="K30" s="4"/>
    </row>
    <row r="31" spans="1:11" ht="13.5" customHeight="1" x14ac:dyDescent="0.25">
      <c r="A31" s="63"/>
      <c r="B31" s="70"/>
      <c r="C31" s="34" t="s">
        <v>6</v>
      </c>
      <c r="D31" s="31">
        <v>0</v>
      </c>
      <c r="E31" s="31">
        <v>0</v>
      </c>
      <c r="F31" s="33">
        <v>0</v>
      </c>
      <c r="G31" s="85"/>
      <c r="K31" s="4"/>
    </row>
    <row r="32" spans="1:11" ht="12.75" customHeight="1" x14ac:dyDescent="0.25">
      <c r="A32" s="63"/>
      <c r="B32" s="70"/>
      <c r="C32" s="34" t="s">
        <v>7</v>
      </c>
      <c r="D32" s="31">
        <f>D34</f>
        <v>695.7</v>
      </c>
      <c r="E32" s="31">
        <v>0</v>
      </c>
      <c r="F32" s="33">
        <f>E32*100/D32</f>
        <v>0</v>
      </c>
      <c r="G32" s="85"/>
      <c r="K32" s="4"/>
    </row>
    <row r="33" spans="1:11" ht="10.5" customHeight="1" x14ac:dyDescent="0.25">
      <c r="A33" s="63"/>
      <c r="B33" s="70"/>
      <c r="C33" s="34" t="s">
        <v>15</v>
      </c>
      <c r="D33" s="31"/>
      <c r="E33" s="31"/>
      <c r="F33" s="33"/>
      <c r="G33" s="85"/>
      <c r="K33" s="4"/>
    </row>
    <row r="34" spans="1:11" ht="12.75" customHeight="1" x14ac:dyDescent="0.25">
      <c r="A34" s="63"/>
      <c r="B34" s="70"/>
      <c r="C34" s="34" t="s">
        <v>16</v>
      </c>
      <c r="D34" s="31">
        <v>695.7</v>
      </c>
      <c r="E34" s="31">
        <v>0</v>
      </c>
      <c r="F34" s="33">
        <f t="shared" ref="F34" si="2">E34*100/D34</f>
        <v>0</v>
      </c>
      <c r="G34" s="85"/>
      <c r="K34" s="4"/>
    </row>
    <row r="35" spans="1:11" ht="60" customHeight="1" x14ac:dyDescent="0.25">
      <c r="A35" s="63"/>
      <c r="B35" s="70"/>
      <c r="C35" s="34" t="s">
        <v>17</v>
      </c>
      <c r="D35" s="31">
        <v>0</v>
      </c>
      <c r="E35" s="31">
        <v>0</v>
      </c>
      <c r="F35" s="33">
        <v>0</v>
      </c>
      <c r="G35" s="85"/>
      <c r="K35" s="4"/>
    </row>
    <row r="36" spans="1:11" ht="42" customHeight="1" x14ac:dyDescent="0.25">
      <c r="A36" s="63"/>
      <c r="B36" s="70"/>
      <c r="C36" s="34" t="s">
        <v>123</v>
      </c>
      <c r="D36" s="31">
        <v>0</v>
      </c>
      <c r="E36" s="31">
        <v>0</v>
      </c>
      <c r="F36" s="33">
        <v>0</v>
      </c>
      <c r="G36" s="85"/>
      <c r="K36" s="4"/>
    </row>
    <row r="37" spans="1:11" ht="12.75" customHeight="1" x14ac:dyDescent="0.2">
      <c r="A37" s="66" t="s">
        <v>33</v>
      </c>
      <c r="B37" s="66"/>
      <c r="C37" s="66"/>
      <c r="D37" s="66"/>
      <c r="E37" s="66"/>
      <c r="F37" s="66"/>
      <c r="G37" s="66"/>
      <c r="K37" s="4"/>
    </row>
    <row r="38" spans="1:11" ht="21.75" customHeight="1" x14ac:dyDescent="0.2">
      <c r="A38" s="63" t="s">
        <v>9</v>
      </c>
      <c r="B38" s="79" t="s">
        <v>34</v>
      </c>
      <c r="C38" s="30" t="s">
        <v>5</v>
      </c>
      <c r="D38" s="44">
        <f>D40+D41+D39</f>
        <v>168776.85</v>
      </c>
      <c r="E38" s="31">
        <f>E40+E41+E39</f>
        <v>168776.8</v>
      </c>
      <c r="F38" s="32">
        <f>E38*100/D38</f>
        <v>99.999970375084018</v>
      </c>
      <c r="G38" s="86" t="s">
        <v>89</v>
      </c>
      <c r="K38" s="4"/>
    </row>
    <row r="39" spans="1:11" ht="15.75" customHeight="1" x14ac:dyDescent="0.25">
      <c r="A39" s="63"/>
      <c r="B39" s="79"/>
      <c r="C39" s="34" t="s">
        <v>14</v>
      </c>
      <c r="D39" s="31">
        <v>0</v>
      </c>
      <c r="E39" s="31">
        <v>0</v>
      </c>
      <c r="F39" s="32">
        <v>0</v>
      </c>
      <c r="G39" s="86"/>
      <c r="K39" s="4"/>
    </row>
    <row r="40" spans="1:11" ht="23.25" customHeight="1" x14ac:dyDescent="0.2">
      <c r="A40" s="63"/>
      <c r="B40" s="79"/>
      <c r="C40" s="30" t="s">
        <v>6</v>
      </c>
      <c r="D40" s="31">
        <v>65517</v>
      </c>
      <c r="E40" s="31">
        <v>65516.9</v>
      </c>
      <c r="F40" s="33">
        <v>0</v>
      </c>
      <c r="G40" s="86"/>
      <c r="K40" s="4"/>
    </row>
    <row r="41" spans="1:11" ht="20.25" customHeight="1" x14ac:dyDescent="0.2">
      <c r="A41" s="63"/>
      <c r="B41" s="79"/>
      <c r="C41" s="30" t="s">
        <v>7</v>
      </c>
      <c r="D41" s="31">
        <f>D43+D44</f>
        <v>103259.85</v>
      </c>
      <c r="E41" s="31">
        <f>E43+E44</f>
        <v>103259.9</v>
      </c>
      <c r="F41" s="33">
        <f>E41*100/D41</f>
        <v>100.00004842153072</v>
      </c>
      <c r="G41" s="86"/>
      <c r="K41" s="4"/>
    </row>
    <row r="42" spans="1:11" ht="14.25" customHeight="1" x14ac:dyDescent="0.2">
      <c r="A42" s="63"/>
      <c r="B42" s="79"/>
      <c r="C42" s="30" t="s">
        <v>15</v>
      </c>
      <c r="D42" s="31"/>
      <c r="E42" s="31"/>
      <c r="F42" s="33"/>
      <c r="G42" s="86"/>
      <c r="K42" s="4"/>
    </row>
    <row r="43" spans="1:11" ht="27.75" customHeight="1" x14ac:dyDescent="0.2">
      <c r="A43" s="63"/>
      <c r="B43" s="79"/>
      <c r="C43" s="30" t="s">
        <v>16</v>
      </c>
      <c r="D43" s="35">
        <v>86855.7</v>
      </c>
      <c r="E43" s="35">
        <v>86855.7</v>
      </c>
      <c r="F43" s="33">
        <f t="shared" ref="F43:F44" si="3">E43*100/D43</f>
        <v>100</v>
      </c>
      <c r="G43" s="86"/>
      <c r="K43" s="4"/>
    </row>
    <row r="44" spans="1:11" ht="77.25" customHeight="1" x14ac:dyDescent="0.2">
      <c r="A44" s="63"/>
      <c r="B44" s="79"/>
      <c r="C44" s="30" t="s">
        <v>17</v>
      </c>
      <c r="D44" s="35">
        <v>16404.150000000001</v>
      </c>
      <c r="E44" s="35">
        <v>16404.2</v>
      </c>
      <c r="F44" s="33">
        <f t="shared" si="3"/>
        <v>100.00030480091927</v>
      </c>
      <c r="G44" s="86"/>
      <c r="K44" s="4"/>
    </row>
    <row r="45" spans="1:11" ht="64.5" customHeight="1" x14ac:dyDescent="0.2">
      <c r="A45" s="63"/>
      <c r="B45" s="79"/>
      <c r="C45" s="43" t="s">
        <v>123</v>
      </c>
      <c r="D45" s="31">
        <v>0</v>
      </c>
      <c r="E45" s="31">
        <v>0</v>
      </c>
      <c r="F45" s="33">
        <v>0</v>
      </c>
      <c r="G45" s="86"/>
      <c r="K45" s="4"/>
    </row>
    <row r="46" spans="1:11" ht="15.75" customHeight="1" x14ac:dyDescent="0.2">
      <c r="A46" s="63" t="s">
        <v>26</v>
      </c>
      <c r="B46" s="79" t="s">
        <v>35</v>
      </c>
      <c r="C46" s="30" t="s">
        <v>5</v>
      </c>
      <c r="D46" s="31">
        <f>D48+D49+D47</f>
        <v>3094</v>
      </c>
      <c r="E46" s="31">
        <f>E48+E49+E47</f>
        <v>3094</v>
      </c>
      <c r="F46" s="32">
        <f>E46*100/D46</f>
        <v>100</v>
      </c>
      <c r="G46" s="87" t="s">
        <v>90</v>
      </c>
      <c r="K46" s="4"/>
    </row>
    <row r="47" spans="1:11" ht="13.5" customHeight="1" x14ac:dyDescent="0.2">
      <c r="A47" s="63"/>
      <c r="B47" s="79"/>
      <c r="C47" s="30" t="s">
        <v>14</v>
      </c>
      <c r="D47" s="31">
        <v>0</v>
      </c>
      <c r="E47" s="31">
        <v>0</v>
      </c>
      <c r="F47" s="32">
        <v>0</v>
      </c>
      <c r="G47" s="87"/>
      <c r="K47" s="4"/>
    </row>
    <row r="48" spans="1:11" ht="12" customHeight="1" x14ac:dyDescent="0.2">
      <c r="A48" s="63"/>
      <c r="B48" s="79"/>
      <c r="C48" s="30" t="s">
        <v>6</v>
      </c>
      <c r="D48" s="31">
        <v>0</v>
      </c>
      <c r="E48" s="31">
        <v>0</v>
      </c>
      <c r="F48" s="33">
        <v>0</v>
      </c>
      <c r="G48" s="87"/>
      <c r="K48" s="4"/>
    </row>
    <row r="49" spans="1:11" ht="12.75" customHeight="1" x14ac:dyDescent="0.2">
      <c r="A49" s="63"/>
      <c r="B49" s="79"/>
      <c r="C49" s="30" t="s">
        <v>7</v>
      </c>
      <c r="D49" s="31">
        <f>D51</f>
        <v>3094</v>
      </c>
      <c r="E49" s="31">
        <f>E51</f>
        <v>3094</v>
      </c>
      <c r="F49" s="33">
        <f>E49*100/D49</f>
        <v>100</v>
      </c>
      <c r="G49" s="87"/>
      <c r="K49" s="4"/>
    </row>
    <row r="50" spans="1:11" ht="9.75" customHeight="1" x14ac:dyDescent="0.25">
      <c r="A50" s="63"/>
      <c r="B50" s="79"/>
      <c r="C50" s="34" t="s">
        <v>15</v>
      </c>
      <c r="D50" s="31"/>
      <c r="E50" s="31"/>
      <c r="F50" s="33"/>
      <c r="G50" s="87"/>
      <c r="K50" s="4"/>
    </row>
    <row r="51" spans="1:11" ht="14.25" customHeight="1" x14ac:dyDescent="0.2">
      <c r="A51" s="63"/>
      <c r="B51" s="79"/>
      <c r="C51" s="30" t="s">
        <v>16</v>
      </c>
      <c r="D51" s="31">
        <v>3094</v>
      </c>
      <c r="E51" s="31">
        <v>3094</v>
      </c>
      <c r="F51" s="33">
        <f t="shared" ref="F51" si="4">E51*100/D51</f>
        <v>100</v>
      </c>
      <c r="G51" s="87"/>
      <c r="K51" s="4"/>
    </row>
    <row r="52" spans="1:11" ht="57" customHeight="1" x14ac:dyDescent="0.25">
      <c r="A52" s="63"/>
      <c r="B52" s="79"/>
      <c r="C52" s="34" t="s">
        <v>17</v>
      </c>
      <c r="D52" s="31">
        <v>0</v>
      </c>
      <c r="E52" s="31">
        <v>0</v>
      </c>
      <c r="F52" s="33">
        <v>0</v>
      </c>
      <c r="G52" s="87"/>
      <c r="K52" s="4"/>
    </row>
    <row r="53" spans="1:11" ht="43.5" customHeight="1" x14ac:dyDescent="0.25">
      <c r="A53" s="63"/>
      <c r="B53" s="79"/>
      <c r="C53" s="34" t="s">
        <v>123</v>
      </c>
      <c r="D53" s="31">
        <v>0</v>
      </c>
      <c r="E53" s="31">
        <v>0</v>
      </c>
      <c r="F53" s="33">
        <v>0</v>
      </c>
      <c r="G53" s="87"/>
      <c r="K53" s="4"/>
    </row>
    <row r="54" spans="1:11" ht="13.5" customHeight="1" x14ac:dyDescent="0.2">
      <c r="A54" s="67" t="s">
        <v>27</v>
      </c>
      <c r="B54" s="79" t="s">
        <v>39</v>
      </c>
      <c r="C54" s="30" t="s">
        <v>5</v>
      </c>
      <c r="D54" s="31">
        <f>D56+D57+D55</f>
        <v>6530</v>
      </c>
      <c r="E54" s="31">
        <f>E56+E57+E55</f>
        <v>0</v>
      </c>
      <c r="F54" s="32">
        <f>E54*100/D54</f>
        <v>0</v>
      </c>
      <c r="G54" s="64" t="s">
        <v>94</v>
      </c>
      <c r="K54" s="4"/>
    </row>
    <row r="55" spans="1:11" ht="13.5" customHeight="1" x14ac:dyDescent="0.2">
      <c r="A55" s="67"/>
      <c r="B55" s="79"/>
      <c r="C55" s="30" t="s">
        <v>14</v>
      </c>
      <c r="D55" s="31">
        <v>0</v>
      </c>
      <c r="E55" s="31">
        <v>0</v>
      </c>
      <c r="F55" s="32">
        <v>0</v>
      </c>
      <c r="G55" s="64"/>
      <c r="K55" s="4"/>
    </row>
    <row r="56" spans="1:11" ht="15" x14ac:dyDescent="0.2">
      <c r="A56" s="67"/>
      <c r="B56" s="79"/>
      <c r="C56" s="30" t="s">
        <v>6</v>
      </c>
      <c r="D56" s="31">
        <v>0</v>
      </c>
      <c r="E56" s="31">
        <v>0</v>
      </c>
      <c r="F56" s="33">
        <v>0</v>
      </c>
      <c r="G56" s="64"/>
      <c r="K56" s="4"/>
    </row>
    <row r="57" spans="1:11" ht="15" x14ac:dyDescent="0.2">
      <c r="A57" s="67"/>
      <c r="B57" s="79"/>
      <c r="C57" s="30" t="s">
        <v>7</v>
      </c>
      <c r="D57" s="31">
        <f>D59</f>
        <v>6530</v>
      </c>
      <c r="E57" s="31">
        <v>0</v>
      </c>
      <c r="F57" s="33">
        <f>E57*100/D57</f>
        <v>0</v>
      </c>
      <c r="G57" s="64"/>
      <c r="K57" s="4"/>
    </row>
    <row r="58" spans="1:11" ht="12" customHeight="1" x14ac:dyDescent="0.25">
      <c r="A58" s="67"/>
      <c r="B58" s="79"/>
      <c r="C58" s="34" t="s">
        <v>15</v>
      </c>
      <c r="D58" s="31"/>
      <c r="E58" s="31"/>
      <c r="F58" s="33"/>
      <c r="G58" s="64"/>
      <c r="K58" s="4"/>
    </row>
    <row r="59" spans="1:11" ht="15" x14ac:dyDescent="0.2">
      <c r="A59" s="67"/>
      <c r="B59" s="79"/>
      <c r="C59" s="30" t="s">
        <v>16</v>
      </c>
      <c r="D59" s="31">
        <v>6530</v>
      </c>
      <c r="E59" s="31">
        <v>0</v>
      </c>
      <c r="F59" s="33">
        <f t="shared" ref="F59" si="5">E59*100/D59</f>
        <v>0</v>
      </c>
      <c r="G59" s="64"/>
      <c r="K59" s="4"/>
    </row>
    <row r="60" spans="1:11" ht="56.25" customHeight="1" x14ac:dyDescent="0.2">
      <c r="A60" s="67"/>
      <c r="B60" s="79"/>
      <c r="C60" s="30" t="s">
        <v>17</v>
      </c>
      <c r="D60" s="31">
        <v>0</v>
      </c>
      <c r="E60" s="31">
        <v>0</v>
      </c>
      <c r="F60" s="33">
        <v>0</v>
      </c>
      <c r="G60" s="64"/>
      <c r="K60" s="4"/>
    </row>
    <row r="61" spans="1:11" ht="42" customHeight="1" x14ac:dyDescent="0.25">
      <c r="A61" s="67"/>
      <c r="B61" s="79"/>
      <c r="C61" s="34" t="s">
        <v>123</v>
      </c>
      <c r="D61" s="31">
        <v>0</v>
      </c>
      <c r="E61" s="31">
        <v>0</v>
      </c>
      <c r="F61" s="33">
        <v>0</v>
      </c>
      <c r="G61" s="64"/>
      <c r="K61" s="4"/>
    </row>
    <row r="62" spans="1:11" ht="15" x14ac:dyDescent="0.2">
      <c r="A62" s="67" t="s">
        <v>28</v>
      </c>
      <c r="B62" s="79" t="s">
        <v>41</v>
      </c>
      <c r="C62" s="30" t="s">
        <v>5</v>
      </c>
      <c r="D62" s="31">
        <f>D64+D65+D63</f>
        <v>11490</v>
      </c>
      <c r="E62" s="31">
        <f>E64+E65+E63</f>
        <v>1490</v>
      </c>
      <c r="F62" s="32">
        <f>E62*100/D62</f>
        <v>12.967798085291557</v>
      </c>
      <c r="G62" s="64" t="s">
        <v>107</v>
      </c>
      <c r="K62" s="4"/>
    </row>
    <row r="63" spans="1:11" ht="15" x14ac:dyDescent="0.2">
      <c r="A63" s="67"/>
      <c r="B63" s="79"/>
      <c r="C63" s="30" t="s">
        <v>14</v>
      </c>
      <c r="D63" s="31">
        <v>0</v>
      </c>
      <c r="E63" s="31">
        <v>0</v>
      </c>
      <c r="F63" s="32">
        <v>0</v>
      </c>
      <c r="G63" s="64"/>
      <c r="K63" s="4"/>
    </row>
    <row r="64" spans="1:11" ht="15" x14ac:dyDescent="0.2">
      <c r="A64" s="67"/>
      <c r="B64" s="79"/>
      <c r="C64" s="30" t="s">
        <v>6</v>
      </c>
      <c r="D64" s="31">
        <v>0</v>
      </c>
      <c r="E64" s="31">
        <v>0</v>
      </c>
      <c r="F64" s="32">
        <v>0</v>
      </c>
      <c r="G64" s="64"/>
      <c r="K64" s="4"/>
    </row>
    <row r="65" spans="1:11" ht="15" x14ac:dyDescent="0.2">
      <c r="A65" s="67"/>
      <c r="B65" s="79"/>
      <c r="C65" s="30" t="s">
        <v>7</v>
      </c>
      <c r="D65" s="31">
        <f>D67</f>
        <v>11490</v>
      </c>
      <c r="E65" s="31">
        <f>E67</f>
        <v>1490</v>
      </c>
      <c r="F65" s="32">
        <f t="shared" ref="F65:F75" si="6">E65*100/D65</f>
        <v>12.967798085291557</v>
      </c>
      <c r="G65" s="64"/>
      <c r="K65" s="4"/>
    </row>
    <row r="66" spans="1:11" ht="15" x14ac:dyDescent="0.25">
      <c r="A66" s="67"/>
      <c r="B66" s="79"/>
      <c r="C66" s="34" t="s">
        <v>15</v>
      </c>
      <c r="D66" s="31"/>
      <c r="E66" s="31"/>
      <c r="F66" s="32"/>
      <c r="G66" s="64"/>
      <c r="K66" s="4"/>
    </row>
    <row r="67" spans="1:11" ht="15" x14ac:dyDescent="0.2">
      <c r="A67" s="67"/>
      <c r="B67" s="79"/>
      <c r="C67" s="30" t="s">
        <v>16</v>
      </c>
      <c r="D67" s="31">
        <f>289.6+11200.4</f>
        <v>11490</v>
      </c>
      <c r="E67" s="31">
        <f>289.6+1200.4</f>
        <v>1490</v>
      </c>
      <c r="F67" s="32">
        <f t="shared" si="6"/>
        <v>12.967798085291557</v>
      </c>
      <c r="G67" s="64"/>
      <c r="K67" s="4"/>
    </row>
    <row r="68" spans="1:11" ht="56.25" customHeight="1" x14ac:dyDescent="0.2">
      <c r="A68" s="67"/>
      <c r="B68" s="79"/>
      <c r="C68" s="30" t="s">
        <v>17</v>
      </c>
      <c r="D68" s="31">
        <v>0</v>
      </c>
      <c r="E68" s="31">
        <v>0</v>
      </c>
      <c r="F68" s="32">
        <v>0</v>
      </c>
      <c r="G68" s="64"/>
      <c r="K68" s="4"/>
    </row>
    <row r="69" spans="1:11" ht="41.25" customHeight="1" x14ac:dyDescent="0.25">
      <c r="A69" s="67"/>
      <c r="B69" s="79"/>
      <c r="C69" s="34" t="s">
        <v>123</v>
      </c>
      <c r="D69" s="31">
        <v>11200.4</v>
      </c>
      <c r="E69" s="31">
        <v>1200.4000000000001</v>
      </c>
      <c r="F69" s="32">
        <f t="shared" si="6"/>
        <v>10.717474375915147</v>
      </c>
      <c r="G69" s="64"/>
      <c r="K69" s="4"/>
    </row>
    <row r="70" spans="1:11" ht="15" x14ac:dyDescent="0.2">
      <c r="A70" s="67" t="s">
        <v>36</v>
      </c>
      <c r="B70" s="79" t="s">
        <v>43</v>
      </c>
      <c r="C70" s="30" t="s">
        <v>5</v>
      </c>
      <c r="D70" s="31">
        <f>D72+D73+D71</f>
        <v>4374.8</v>
      </c>
      <c r="E70" s="31">
        <f>E72+E73+E71</f>
        <v>0</v>
      </c>
      <c r="F70" s="32">
        <f>E70*100/D70</f>
        <v>0</v>
      </c>
      <c r="G70" s="64" t="s">
        <v>108</v>
      </c>
      <c r="K70" s="4"/>
    </row>
    <row r="71" spans="1:11" ht="15" x14ac:dyDescent="0.2">
      <c r="A71" s="67"/>
      <c r="B71" s="79"/>
      <c r="C71" s="30" t="s">
        <v>14</v>
      </c>
      <c r="D71" s="31">
        <v>0</v>
      </c>
      <c r="E71" s="31">
        <v>0</v>
      </c>
      <c r="F71" s="32">
        <v>0</v>
      </c>
      <c r="G71" s="64"/>
      <c r="K71" s="4"/>
    </row>
    <row r="72" spans="1:11" ht="15" x14ac:dyDescent="0.2">
      <c r="A72" s="67"/>
      <c r="B72" s="79"/>
      <c r="C72" s="30" t="s">
        <v>6</v>
      </c>
      <c r="D72" s="31">
        <v>0</v>
      </c>
      <c r="E72" s="31">
        <v>0</v>
      </c>
      <c r="F72" s="32">
        <v>0</v>
      </c>
      <c r="G72" s="64"/>
      <c r="K72" s="4"/>
    </row>
    <row r="73" spans="1:11" ht="15" x14ac:dyDescent="0.2">
      <c r="A73" s="67"/>
      <c r="B73" s="79"/>
      <c r="C73" s="30" t="s">
        <v>7</v>
      </c>
      <c r="D73" s="31">
        <f>D75</f>
        <v>4374.8</v>
      </c>
      <c r="E73" s="31">
        <v>0</v>
      </c>
      <c r="F73" s="32">
        <f t="shared" si="6"/>
        <v>0</v>
      </c>
      <c r="G73" s="64"/>
      <c r="K73" s="4"/>
    </row>
    <row r="74" spans="1:11" ht="15" x14ac:dyDescent="0.25">
      <c r="A74" s="67"/>
      <c r="B74" s="79"/>
      <c r="C74" s="34" t="s">
        <v>15</v>
      </c>
      <c r="D74" s="31"/>
      <c r="E74" s="31"/>
      <c r="F74" s="32"/>
      <c r="G74" s="64"/>
      <c r="K74" s="4"/>
    </row>
    <row r="75" spans="1:11" ht="15" x14ac:dyDescent="0.2">
      <c r="A75" s="67"/>
      <c r="B75" s="79"/>
      <c r="C75" s="30" t="s">
        <v>16</v>
      </c>
      <c r="D75" s="31">
        <v>4374.8</v>
      </c>
      <c r="E75" s="31">
        <v>0</v>
      </c>
      <c r="F75" s="32">
        <f t="shared" si="6"/>
        <v>0</v>
      </c>
      <c r="G75" s="64"/>
      <c r="K75" s="4"/>
    </row>
    <row r="76" spans="1:11" ht="58.5" customHeight="1" x14ac:dyDescent="0.2">
      <c r="A76" s="67"/>
      <c r="B76" s="79"/>
      <c r="C76" s="30" t="s">
        <v>17</v>
      </c>
      <c r="D76" s="31">
        <v>0</v>
      </c>
      <c r="E76" s="31">
        <v>0</v>
      </c>
      <c r="F76" s="32">
        <v>0</v>
      </c>
      <c r="G76" s="64"/>
      <c r="K76" s="4"/>
    </row>
    <row r="77" spans="1:11" ht="39.75" customHeight="1" x14ac:dyDescent="0.25">
      <c r="A77" s="67"/>
      <c r="B77" s="79"/>
      <c r="C77" s="34" t="s">
        <v>123</v>
      </c>
      <c r="D77" s="31">
        <v>0</v>
      </c>
      <c r="E77" s="31">
        <v>0</v>
      </c>
      <c r="F77" s="32">
        <v>0</v>
      </c>
      <c r="G77" s="64"/>
      <c r="K77" s="4"/>
    </row>
    <row r="78" spans="1:11" ht="15" x14ac:dyDescent="0.2">
      <c r="A78" s="67" t="s">
        <v>37</v>
      </c>
      <c r="B78" s="79" t="s">
        <v>45</v>
      </c>
      <c r="C78" s="30" t="s">
        <v>5</v>
      </c>
      <c r="D78" s="31">
        <f>D80+D81+D79</f>
        <v>5582.8549999999996</v>
      </c>
      <c r="E78" s="31">
        <f>E80+E81+E79</f>
        <v>0</v>
      </c>
      <c r="F78" s="32">
        <f>E78*100/D78</f>
        <v>0</v>
      </c>
      <c r="G78" s="64" t="s">
        <v>95</v>
      </c>
      <c r="K78" s="4"/>
    </row>
    <row r="79" spans="1:11" ht="15" x14ac:dyDescent="0.2">
      <c r="A79" s="67"/>
      <c r="B79" s="79"/>
      <c r="C79" s="30" t="s">
        <v>14</v>
      </c>
      <c r="D79" s="31">
        <v>0</v>
      </c>
      <c r="E79" s="31">
        <v>0</v>
      </c>
      <c r="F79" s="32">
        <v>0</v>
      </c>
      <c r="G79" s="64"/>
      <c r="K79" s="4"/>
    </row>
    <row r="80" spans="1:11" ht="15" x14ac:dyDescent="0.2">
      <c r="A80" s="67"/>
      <c r="B80" s="79"/>
      <c r="C80" s="30" t="s">
        <v>6</v>
      </c>
      <c r="D80" s="31">
        <v>0</v>
      </c>
      <c r="E80" s="31">
        <v>0</v>
      </c>
      <c r="F80" s="33">
        <v>0</v>
      </c>
      <c r="G80" s="64"/>
      <c r="K80" s="4"/>
    </row>
    <row r="81" spans="1:11" ht="15" x14ac:dyDescent="0.2">
      <c r="A81" s="67"/>
      <c r="B81" s="79"/>
      <c r="C81" s="30" t="s">
        <v>7</v>
      </c>
      <c r="D81" s="31">
        <f>D83</f>
        <v>5582.8549999999996</v>
      </c>
      <c r="E81" s="31">
        <v>0</v>
      </c>
      <c r="F81" s="33">
        <f>E81*100/D81</f>
        <v>0</v>
      </c>
      <c r="G81" s="64"/>
      <c r="K81" s="4"/>
    </row>
    <row r="82" spans="1:11" ht="15" x14ac:dyDescent="0.25">
      <c r="A82" s="67"/>
      <c r="B82" s="79"/>
      <c r="C82" s="34" t="s">
        <v>15</v>
      </c>
      <c r="D82" s="31"/>
      <c r="E82" s="31"/>
      <c r="F82" s="33"/>
      <c r="G82" s="64"/>
      <c r="K82" s="4"/>
    </row>
    <row r="83" spans="1:11" ht="15" x14ac:dyDescent="0.2">
      <c r="A83" s="67"/>
      <c r="B83" s="79"/>
      <c r="C83" s="30" t="s">
        <v>16</v>
      </c>
      <c r="D83" s="31">
        <v>5582.8549999999996</v>
      </c>
      <c r="E83" s="31">
        <v>0</v>
      </c>
      <c r="F83" s="33">
        <f t="shared" ref="F83" si="7">E83*100/D83</f>
        <v>0</v>
      </c>
      <c r="G83" s="64"/>
      <c r="K83" s="4"/>
    </row>
    <row r="84" spans="1:11" ht="57" customHeight="1" x14ac:dyDescent="0.2">
      <c r="A84" s="67"/>
      <c r="B84" s="79"/>
      <c r="C84" s="30" t="s">
        <v>17</v>
      </c>
      <c r="D84" s="31">
        <v>0</v>
      </c>
      <c r="E84" s="31">
        <v>0</v>
      </c>
      <c r="F84" s="33">
        <v>0</v>
      </c>
      <c r="G84" s="64"/>
      <c r="K84" s="4"/>
    </row>
    <row r="85" spans="1:11" ht="42" customHeight="1" x14ac:dyDescent="0.25">
      <c r="A85" s="67"/>
      <c r="B85" s="79"/>
      <c r="C85" s="34" t="s">
        <v>123</v>
      </c>
      <c r="D85" s="31">
        <v>0</v>
      </c>
      <c r="E85" s="31">
        <v>0</v>
      </c>
      <c r="F85" s="33">
        <v>0</v>
      </c>
      <c r="G85" s="64"/>
      <c r="K85" s="4"/>
    </row>
    <row r="86" spans="1:11" ht="15" x14ac:dyDescent="0.2">
      <c r="A86" s="67" t="s">
        <v>38</v>
      </c>
      <c r="B86" s="79" t="s">
        <v>47</v>
      </c>
      <c r="C86" s="30" t="s">
        <v>5</v>
      </c>
      <c r="D86" s="31">
        <f>D88+D89+D87</f>
        <v>16274.12</v>
      </c>
      <c r="E86" s="31">
        <f>E88+E89+E87</f>
        <v>8137.06</v>
      </c>
      <c r="F86" s="32">
        <f>E86*100/D86</f>
        <v>50</v>
      </c>
      <c r="G86" s="64" t="s">
        <v>109</v>
      </c>
      <c r="K86" s="4"/>
    </row>
    <row r="87" spans="1:11" ht="15" x14ac:dyDescent="0.2">
      <c r="A87" s="67"/>
      <c r="B87" s="79"/>
      <c r="C87" s="30" t="s">
        <v>14</v>
      </c>
      <c r="D87" s="31">
        <v>0</v>
      </c>
      <c r="E87" s="31">
        <v>0</v>
      </c>
      <c r="F87" s="32">
        <v>0</v>
      </c>
      <c r="G87" s="64"/>
      <c r="K87" s="4"/>
    </row>
    <row r="88" spans="1:11" ht="15" x14ac:dyDescent="0.2">
      <c r="A88" s="67"/>
      <c r="B88" s="79"/>
      <c r="C88" s="30" t="s">
        <v>6</v>
      </c>
      <c r="D88" s="31">
        <v>0</v>
      </c>
      <c r="E88" s="31">
        <v>0</v>
      </c>
      <c r="F88" s="33">
        <v>0</v>
      </c>
      <c r="G88" s="64"/>
      <c r="K88" s="4"/>
    </row>
    <row r="89" spans="1:11" ht="15" x14ac:dyDescent="0.2">
      <c r="A89" s="67"/>
      <c r="B89" s="79"/>
      <c r="C89" s="30" t="s">
        <v>7</v>
      </c>
      <c r="D89" s="31">
        <f>D91</f>
        <v>16274.12</v>
      </c>
      <c r="E89" s="31">
        <f>E91</f>
        <v>8137.06</v>
      </c>
      <c r="F89" s="33">
        <f>E89*100/D89</f>
        <v>50</v>
      </c>
      <c r="G89" s="64"/>
      <c r="K89" s="4"/>
    </row>
    <row r="90" spans="1:11" ht="15" x14ac:dyDescent="0.25">
      <c r="A90" s="67"/>
      <c r="B90" s="79"/>
      <c r="C90" s="34" t="s">
        <v>15</v>
      </c>
      <c r="D90" s="31"/>
      <c r="E90" s="31"/>
      <c r="F90" s="33"/>
      <c r="G90" s="64"/>
      <c r="K90" s="4"/>
    </row>
    <row r="91" spans="1:11" ht="15" x14ac:dyDescent="0.2">
      <c r="A91" s="67"/>
      <c r="B91" s="79"/>
      <c r="C91" s="30" t="s">
        <v>16</v>
      </c>
      <c r="D91" s="31">
        <v>16274.12</v>
      </c>
      <c r="E91" s="31">
        <v>8137.06</v>
      </c>
      <c r="F91" s="33">
        <f t="shared" ref="F91" si="8">E91*100/D91</f>
        <v>50</v>
      </c>
      <c r="G91" s="64"/>
      <c r="K91" s="4"/>
    </row>
    <row r="92" spans="1:11" ht="60" x14ac:dyDescent="0.2">
      <c r="A92" s="67"/>
      <c r="B92" s="79"/>
      <c r="C92" s="30" t="s">
        <v>17</v>
      </c>
      <c r="D92" s="31">
        <v>0</v>
      </c>
      <c r="E92" s="31">
        <v>0</v>
      </c>
      <c r="F92" s="33">
        <v>0</v>
      </c>
      <c r="G92" s="64"/>
      <c r="K92" s="4"/>
    </row>
    <row r="93" spans="1:11" ht="45" x14ac:dyDescent="0.25">
      <c r="A93" s="67"/>
      <c r="B93" s="79"/>
      <c r="C93" s="34" t="s">
        <v>123</v>
      </c>
      <c r="D93" s="31">
        <v>0</v>
      </c>
      <c r="E93" s="31">
        <v>0</v>
      </c>
      <c r="F93" s="33">
        <v>0</v>
      </c>
      <c r="G93" s="64"/>
      <c r="K93" s="4"/>
    </row>
    <row r="94" spans="1:11" ht="15" x14ac:dyDescent="0.2">
      <c r="A94" s="67" t="s">
        <v>84</v>
      </c>
      <c r="B94" s="79" t="s">
        <v>49</v>
      </c>
      <c r="C94" s="30" t="s">
        <v>5</v>
      </c>
      <c r="D94" s="31">
        <f>D96+D97+D95</f>
        <v>3621.3</v>
      </c>
      <c r="E94" s="31">
        <f>E96+E97+E95</f>
        <v>0</v>
      </c>
      <c r="F94" s="32">
        <f>E94*100/D94</f>
        <v>0</v>
      </c>
      <c r="G94" s="61" t="s">
        <v>110</v>
      </c>
      <c r="K94" s="4"/>
    </row>
    <row r="95" spans="1:11" ht="15" x14ac:dyDescent="0.2">
      <c r="A95" s="67"/>
      <c r="B95" s="79"/>
      <c r="C95" s="30" t="s">
        <v>14</v>
      </c>
      <c r="D95" s="31">
        <v>0</v>
      </c>
      <c r="E95" s="31">
        <v>0</v>
      </c>
      <c r="F95" s="32">
        <v>0</v>
      </c>
      <c r="G95" s="61"/>
      <c r="K95" s="4"/>
    </row>
    <row r="96" spans="1:11" ht="15" x14ac:dyDescent="0.2">
      <c r="A96" s="67"/>
      <c r="B96" s="79"/>
      <c r="C96" s="30" t="s">
        <v>6</v>
      </c>
      <c r="D96" s="31">
        <v>0</v>
      </c>
      <c r="E96" s="31">
        <v>0</v>
      </c>
      <c r="F96" s="33">
        <v>0</v>
      </c>
      <c r="G96" s="61"/>
      <c r="K96" s="4"/>
    </row>
    <row r="97" spans="1:11" ht="15" x14ac:dyDescent="0.2">
      <c r="A97" s="67"/>
      <c r="B97" s="79"/>
      <c r="C97" s="30" t="s">
        <v>7</v>
      </c>
      <c r="D97" s="31">
        <f>D99</f>
        <v>3621.3</v>
      </c>
      <c r="E97" s="31">
        <v>0</v>
      </c>
      <c r="F97" s="33">
        <f>E97*100/D97</f>
        <v>0</v>
      </c>
      <c r="G97" s="61"/>
      <c r="K97" s="4"/>
    </row>
    <row r="98" spans="1:11" ht="15" x14ac:dyDescent="0.25">
      <c r="A98" s="67"/>
      <c r="B98" s="79"/>
      <c r="C98" s="34" t="s">
        <v>15</v>
      </c>
      <c r="D98" s="31"/>
      <c r="E98" s="31"/>
      <c r="F98" s="33"/>
      <c r="G98" s="61"/>
      <c r="K98" s="4"/>
    </row>
    <row r="99" spans="1:11" ht="15" x14ac:dyDescent="0.2">
      <c r="A99" s="67"/>
      <c r="B99" s="79"/>
      <c r="C99" s="30" t="s">
        <v>16</v>
      </c>
      <c r="D99" s="31">
        <v>3621.3</v>
      </c>
      <c r="E99" s="31">
        <v>0</v>
      </c>
      <c r="F99" s="33">
        <f t="shared" ref="F99" si="9">E99*100/D99</f>
        <v>0</v>
      </c>
      <c r="G99" s="61"/>
      <c r="K99" s="4"/>
    </row>
    <row r="100" spans="1:11" ht="41.25" customHeight="1" x14ac:dyDescent="0.2">
      <c r="A100" s="67"/>
      <c r="B100" s="79"/>
      <c r="C100" s="30" t="s">
        <v>17</v>
      </c>
      <c r="D100" s="31">
        <v>0</v>
      </c>
      <c r="E100" s="31">
        <v>0</v>
      </c>
      <c r="F100" s="33">
        <v>0</v>
      </c>
      <c r="G100" s="61"/>
      <c r="K100" s="4"/>
    </row>
    <row r="101" spans="1:11" ht="41.25" customHeight="1" x14ac:dyDescent="0.25">
      <c r="A101" s="67"/>
      <c r="B101" s="79"/>
      <c r="C101" s="34" t="s">
        <v>123</v>
      </c>
      <c r="D101" s="31">
        <v>0</v>
      </c>
      <c r="E101" s="31">
        <v>0</v>
      </c>
      <c r="F101" s="33">
        <v>0</v>
      </c>
      <c r="G101" s="61"/>
      <c r="K101" s="4"/>
    </row>
    <row r="102" spans="1:11" ht="15" x14ac:dyDescent="0.2">
      <c r="A102" s="67" t="s">
        <v>40</v>
      </c>
      <c r="B102" s="79" t="s">
        <v>52</v>
      </c>
      <c r="C102" s="30" t="s">
        <v>5</v>
      </c>
      <c r="D102" s="31">
        <f>D104+D105+D103</f>
        <v>20314.8</v>
      </c>
      <c r="E102" s="31">
        <f>E104+E105+E103</f>
        <v>600</v>
      </c>
      <c r="F102" s="32">
        <f>E102*100/D102</f>
        <v>2.9535117254415502</v>
      </c>
      <c r="G102" s="61" t="s">
        <v>96</v>
      </c>
      <c r="K102" s="4"/>
    </row>
    <row r="103" spans="1:11" ht="15" x14ac:dyDescent="0.2">
      <c r="A103" s="67"/>
      <c r="B103" s="79"/>
      <c r="C103" s="30" t="s">
        <v>14</v>
      </c>
      <c r="D103" s="31">
        <v>0</v>
      </c>
      <c r="E103" s="31">
        <v>0</v>
      </c>
      <c r="F103" s="32">
        <v>0</v>
      </c>
      <c r="G103" s="61"/>
      <c r="K103" s="4"/>
    </row>
    <row r="104" spans="1:11" ht="15" x14ac:dyDescent="0.2">
      <c r="A104" s="67"/>
      <c r="B104" s="79"/>
      <c r="C104" s="30" t="s">
        <v>6</v>
      </c>
      <c r="D104" s="31">
        <v>0</v>
      </c>
      <c r="E104" s="31">
        <v>0</v>
      </c>
      <c r="F104" s="33">
        <v>0</v>
      </c>
      <c r="G104" s="61"/>
      <c r="K104" s="4"/>
    </row>
    <row r="105" spans="1:11" ht="15" x14ac:dyDescent="0.2">
      <c r="A105" s="67"/>
      <c r="B105" s="79"/>
      <c r="C105" s="30" t="s">
        <v>7</v>
      </c>
      <c r="D105" s="31">
        <f>D107</f>
        <v>20314.8</v>
      </c>
      <c r="E105" s="31">
        <f>E107</f>
        <v>600</v>
      </c>
      <c r="F105" s="33">
        <f>E105*100/D105</f>
        <v>2.9535117254415502</v>
      </c>
      <c r="G105" s="61"/>
      <c r="K105" s="4"/>
    </row>
    <row r="106" spans="1:11" ht="15" x14ac:dyDescent="0.25">
      <c r="A106" s="67"/>
      <c r="B106" s="79"/>
      <c r="C106" s="34" t="s">
        <v>15</v>
      </c>
      <c r="D106" s="31"/>
      <c r="E106" s="31"/>
      <c r="F106" s="33"/>
      <c r="G106" s="61"/>
      <c r="K106" s="4"/>
    </row>
    <row r="107" spans="1:11" ht="15" x14ac:dyDescent="0.2">
      <c r="A107" s="67"/>
      <c r="B107" s="79"/>
      <c r="C107" s="30" t="s">
        <v>16</v>
      </c>
      <c r="D107" s="31">
        <f>19714.8+600</f>
        <v>20314.8</v>
      </c>
      <c r="E107" s="31">
        <v>600</v>
      </c>
      <c r="F107" s="33">
        <f t="shared" ref="F107" si="10">E107*100/D107</f>
        <v>2.9535117254415502</v>
      </c>
      <c r="G107" s="61"/>
      <c r="K107" s="4"/>
    </row>
    <row r="108" spans="1:11" ht="41.25" customHeight="1" x14ac:dyDescent="0.2">
      <c r="A108" s="67"/>
      <c r="B108" s="79"/>
      <c r="C108" s="30" t="s">
        <v>17</v>
      </c>
      <c r="D108" s="31">
        <v>0</v>
      </c>
      <c r="E108" s="31">
        <v>0</v>
      </c>
      <c r="F108" s="33">
        <v>0</v>
      </c>
      <c r="G108" s="61"/>
      <c r="K108" s="4"/>
    </row>
    <row r="109" spans="1:11" ht="41.25" customHeight="1" x14ac:dyDescent="0.25">
      <c r="A109" s="67"/>
      <c r="B109" s="79"/>
      <c r="C109" s="34" t="s">
        <v>123</v>
      </c>
      <c r="D109" s="31">
        <v>19714.8</v>
      </c>
      <c r="E109" s="31">
        <v>0</v>
      </c>
      <c r="F109" s="33">
        <v>0</v>
      </c>
      <c r="G109" s="61"/>
      <c r="K109" s="4"/>
    </row>
    <row r="110" spans="1:11" ht="15" x14ac:dyDescent="0.2">
      <c r="A110" s="67" t="s">
        <v>42</v>
      </c>
      <c r="B110" s="79" t="s">
        <v>53</v>
      </c>
      <c r="C110" s="30" t="s">
        <v>5</v>
      </c>
      <c r="D110" s="31">
        <f>D112+D113+D111</f>
        <v>900</v>
      </c>
      <c r="E110" s="31">
        <f>E112+E113+E111</f>
        <v>0</v>
      </c>
      <c r="F110" s="32">
        <f>E110*100/D110</f>
        <v>0</v>
      </c>
      <c r="G110" s="61" t="s">
        <v>111</v>
      </c>
      <c r="K110" s="4"/>
    </row>
    <row r="111" spans="1:11" ht="15" x14ac:dyDescent="0.2">
      <c r="A111" s="67"/>
      <c r="B111" s="79"/>
      <c r="C111" s="30" t="s">
        <v>14</v>
      </c>
      <c r="D111" s="31">
        <v>0</v>
      </c>
      <c r="E111" s="31">
        <v>0</v>
      </c>
      <c r="F111" s="32">
        <v>0</v>
      </c>
      <c r="G111" s="61"/>
      <c r="K111" s="4"/>
    </row>
    <row r="112" spans="1:11" ht="15" x14ac:dyDescent="0.2">
      <c r="A112" s="67"/>
      <c r="B112" s="79"/>
      <c r="C112" s="30" t="s">
        <v>6</v>
      </c>
      <c r="D112" s="31">
        <v>0</v>
      </c>
      <c r="E112" s="31">
        <v>0</v>
      </c>
      <c r="F112" s="33">
        <v>0</v>
      </c>
      <c r="G112" s="61"/>
      <c r="K112" s="4"/>
    </row>
    <row r="113" spans="1:11" ht="15" x14ac:dyDescent="0.2">
      <c r="A113" s="67"/>
      <c r="B113" s="79"/>
      <c r="C113" s="30" t="s">
        <v>7</v>
      </c>
      <c r="D113" s="31">
        <f>D115</f>
        <v>900</v>
      </c>
      <c r="E113" s="31">
        <v>0</v>
      </c>
      <c r="F113" s="33">
        <f>E113*100/D113</f>
        <v>0</v>
      </c>
      <c r="G113" s="61"/>
      <c r="K113" s="4"/>
    </row>
    <row r="114" spans="1:11" ht="15" x14ac:dyDescent="0.25">
      <c r="A114" s="67"/>
      <c r="B114" s="79"/>
      <c r="C114" s="34" t="s">
        <v>15</v>
      </c>
      <c r="D114" s="31"/>
      <c r="E114" s="31"/>
      <c r="F114" s="33"/>
      <c r="G114" s="61"/>
      <c r="K114" s="4"/>
    </row>
    <row r="115" spans="1:11" ht="15" x14ac:dyDescent="0.2">
      <c r="A115" s="67"/>
      <c r="B115" s="79"/>
      <c r="C115" s="30" t="s">
        <v>16</v>
      </c>
      <c r="D115" s="31">
        <v>900</v>
      </c>
      <c r="E115" s="31">
        <v>0</v>
      </c>
      <c r="F115" s="33">
        <f t="shared" ref="F115" si="11">E115*100/D115</f>
        <v>0</v>
      </c>
      <c r="G115" s="61"/>
      <c r="K115" s="4"/>
    </row>
    <row r="116" spans="1:11" ht="41.25" customHeight="1" x14ac:dyDescent="0.2">
      <c r="A116" s="67"/>
      <c r="B116" s="79"/>
      <c r="C116" s="30" t="s">
        <v>17</v>
      </c>
      <c r="D116" s="31">
        <v>0</v>
      </c>
      <c r="E116" s="31">
        <v>0</v>
      </c>
      <c r="F116" s="33">
        <v>0</v>
      </c>
      <c r="G116" s="61"/>
      <c r="K116" s="4"/>
    </row>
    <row r="117" spans="1:11" ht="41.25" customHeight="1" x14ac:dyDescent="0.25">
      <c r="A117" s="67"/>
      <c r="B117" s="79"/>
      <c r="C117" s="34" t="s">
        <v>123</v>
      </c>
      <c r="D117" s="31">
        <v>0</v>
      </c>
      <c r="E117" s="31">
        <v>0</v>
      </c>
      <c r="F117" s="33">
        <v>0</v>
      </c>
      <c r="G117" s="61"/>
      <c r="K117" s="4"/>
    </row>
    <row r="118" spans="1:11" ht="15" x14ac:dyDescent="0.2">
      <c r="A118" s="67" t="s">
        <v>44</v>
      </c>
      <c r="B118" s="79" t="s">
        <v>55</v>
      </c>
      <c r="C118" s="30" t="s">
        <v>5</v>
      </c>
      <c r="D118" s="31">
        <f>D120+D121+D119</f>
        <v>257.7</v>
      </c>
      <c r="E118" s="31">
        <f>E120+E121+E119</f>
        <v>85.052930000000003</v>
      </c>
      <c r="F118" s="32">
        <f>E118*100/D118</f>
        <v>33.004629414047344</v>
      </c>
      <c r="G118" s="61" t="s">
        <v>112</v>
      </c>
      <c r="K118" s="4"/>
    </row>
    <row r="119" spans="1:11" ht="15" x14ac:dyDescent="0.2">
      <c r="A119" s="67"/>
      <c r="B119" s="79"/>
      <c r="C119" s="30" t="s">
        <v>14</v>
      </c>
      <c r="D119" s="31">
        <v>0</v>
      </c>
      <c r="E119" s="31">
        <v>0</v>
      </c>
      <c r="F119" s="32">
        <v>0</v>
      </c>
      <c r="G119" s="61"/>
      <c r="K119" s="4"/>
    </row>
    <row r="120" spans="1:11" ht="15" x14ac:dyDescent="0.2">
      <c r="A120" s="67"/>
      <c r="B120" s="79"/>
      <c r="C120" s="30" t="s">
        <v>6</v>
      </c>
      <c r="D120" s="31">
        <v>0</v>
      </c>
      <c r="E120" s="31">
        <v>0</v>
      </c>
      <c r="F120" s="33">
        <v>0</v>
      </c>
      <c r="G120" s="61"/>
      <c r="K120" s="4"/>
    </row>
    <row r="121" spans="1:11" ht="15" x14ac:dyDescent="0.2">
      <c r="A121" s="67"/>
      <c r="B121" s="79"/>
      <c r="C121" s="30" t="s">
        <v>7</v>
      </c>
      <c r="D121" s="31">
        <f>D123</f>
        <v>257.7</v>
      </c>
      <c r="E121" s="31">
        <f>E123</f>
        <v>85.052930000000003</v>
      </c>
      <c r="F121" s="33">
        <f>E121*100/D121</f>
        <v>33.004629414047344</v>
      </c>
      <c r="G121" s="61"/>
      <c r="K121" s="4"/>
    </row>
    <row r="122" spans="1:11" ht="13.5" customHeight="1" x14ac:dyDescent="0.25">
      <c r="A122" s="67"/>
      <c r="B122" s="79"/>
      <c r="C122" s="34" t="s">
        <v>15</v>
      </c>
      <c r="D122" s="31"/>
      <c r="E122" s="31"/>
      <c r="F122" s="33"/>
      <c r="G122" s="61"/>
      <c r="K122" s="4"/>
    </row>
    <row r="123" spans="1:11" ht="15" x14ac:dyDescent="0.2">
      <c r="A123" s="67"/>
      <c r="B123" s="79"/>
      <c r="C123" s="30" t="s">
        <v>16</v>
      </c>
      <c r="D123" s="31">
        <v>257.7</v>
      </c>
      <c r="E123" s="31">
        <v>85.052930000000003</v>
      </c>
      <c r="F123" s="33">
        <f t="shared" ref="F123" si="12">E123*100/D123</f>
        <v>33.004629414047344</v>
      </c>
      <c r="G123" s="61"/>
      <c r="K123" s="4"/>
    </row>
    <row r="124" spans="1:11" ht="41.25" customHeight="1" x14ac:dyDescent="0.2">
      <c r="A124" s="67"/>
      <c r="B124" s="79"/>
      <c r="C124" s="30" t="s">
        <v>17</v>
      </c>
      <c r="D124" s="31">
        <v>0</v>
      </c>
      <c r="E124" s="31">
        <v>0</v>
      </c>
      <c r="F124" s="33">
        <v>0</v>
      </c>
      <c r="G124" s="61"/>
      <c r="K124" s="4"/>
    </row>
    <row r="125" spans="1:11" ht="41.25" customHeight="1" x14ac:dyDescent="0.25">
      <c r="A125" s="67"/>
      <c r="B125" s="79"/>
      <c r="C125" s="34" t="s">
        <v>123</v>
      </c>
      <c r="D125" s="31"/>
      <c r="E125" s="31">
        <v>0</v>
      </c>
      <c r="F125" s="33">
        <v>0</v>
      </c>
      <c r="G125" s="61"/>
      <c r="K125" s="4"/>
    </row>
    <row r="126" spans="1:11" ht="15" x14ac:dyDescent="0.2">
      <c r="A126" s="67" t="s">
        <v>46</v>
      </c>
      <c r="B126" s="79" t="s">
        <v>56</v>
      </c>
      <c r="C126" s="30" t="s">
        <v>5</v>
      </c>
      <c r="D126" s="31">
        <f>D128+D129+D127</f>
        <v>200.51599999999999</v>
      </c>
      <c r="E126" s="31">
        <f>E128+E129+E127</f>
        <v>0</v>
      </c>
      <c r="F126" s="32">
        <f>E126*100/D126</f>
        <v>0</v>
      </c>
      <c r="G126" s="61" t="s">
        <v>113</v>
      </c>
      <c r="K126" s="4"/>
    </row>
    <row r="127" spans="1:11" ht="15" x14ac:dyDescent="0.2">
      <c r="A127" s="67"/>
      <c r="B127" s="79"/>
      <c r="C127" s="30" t="s">
        <v>14</v>
      </c>
      <c r="D127" s="31">
        <v>0</v>
      </c>
      <c r="E127" s="31">
        <v>0</v>
      </c>
      <c r="F127" s="32">
        <v>0</v>
      </c>
      <c r="G127" s="61"/>
      <c r="K127" s="4"/>
    </row>
    <row r="128" spans="1:11" ht="15" x14ac:dyDescent="0.2">
      <c r="A128" s="67"/>
      <c r="B128" s="79"/>
      <c r="C128" s="30" t="s">
        <v>6</v>
      </c>
      <c r="D128" s="31">
        <v>0</v>
      </c>
      <c r="E128" s="31">
        <v>0</v>
      </c>
      <c r="F128" s="33">
        <v>0</v>
      </c>
      <c r="G128" s="61"/>
      <c r="K128" s="4"/>
    </row>
    <row r="129" spans="1:11" ht="15" x14ac:dyDescent="0.2">
      <c r="A129" s="67"/>
      <c r="B129" s="79"/>
      <c r="C129" s="30" t="s">
        <v>7</v>
      </c>
      <c r="D129" s="31">
        <f>D131</f>
        <v>200.51599999999999</v>
      </c>
      <c r="E129" s="31">
        <v>0</v>
      </c>
      <c r="F129" s="33">
        <f>E129*100/D129</f>
        <v>0</v>
      </c>
      <c r="G129" s="61"/>
      <c r="K129" s="4"/>
    </row>
    <row r="130" spans="1:11" ht="15" x14ac:dyDescent="0.25">
      <c r="A130" s="67"/>
      <c r="B130" s="79"/>
      <c r="C130" s="34" t="s">
        <v>15</v>
      </c>
      <c r="D130" s="31"/>
      <c r="E130" s="31"/>
      <c r="F130" s="33"/>
      <c r="G130" s="61"/>
      <c r="K130" s="4"/>
    </row>
    <row r="131" spans="1:11" ht="15" x14ac:dyDescent="0.2">
      <c r="A131" s="67"/>
      <c r="B131" s="79"/>
      <c r="C131" s="30" t="s">
        <v>16</v>
      </c>
      <c r="D131" s="31">
        <v>200.51599999999999</v>
      </c>
      <c r="E131" s="31">
        <v>0</v>
      </c>
      <c r="F131" s="33">
        <f t="shared" ref="F131" si="13">E131*100/D131</f>
        <v>0</v>
      </c>
      <c r="G131" s="61"/>
      <c r="K131" s="4"/>
    </row>
    <row r="132" spans="1:11" ht="60" x14ac:dyDescent="0.2">
      <c r="A132" s="67"/>
      <c r="B132" s="79"/>
      <c r="C132" s="30" t="s">
        <v>17</v>
      </c>
      <c r="D132" s="31">
        <v>0</v>
      </c>
      <c r="E132" s="31">
        <v>0</v>
      </c>
      <c r="F132" s="33">
        <v>0</v>
      </c>
      <c r="G132" s="61"/>
      <c r="K132" s="4"/>
    </row>
    <row r="133" spans="1:11" ht="45" x14ac:dyDescent="0.25">
      <c r="A133" s="67"/>
      <c r="B133" s="79"/>
      <c r="C133" s="34" t="s">
        <v>123</v>
      </c>
      <c r="D133" s="31">
        <v>0</v>
      </c>
      <c r="E133" s="31">
        <v>0</v>
      </c>
      <c r="F133" s="33">
        <v>0</v>
      </c>
      <c r="G133" s="61"/>
      <c r="K133" s="4"/>
    </row>
    <row r="134" spans="1:11" ht="15" x14ac:dyDescent="0.2">
      <c r="A134" s="67" t="s">
        <v>85</v>
      </c>
      <c r="B134" s="79" t="s">
        <v>57</v>
      </c>
      <c r="C134" s="30" t="s">
        <v>5</v>
      </c>
      <c r="D134" s="31">
        <f>D136+D137+D135</f>
        <v>13308.8</v>
      </c>
      <c r="E134" s="31">
        <f>E136+E137+E135</f>
        <v>8500.5400000000009</v>
      </c>
      <c r="F134" s="32">
        <f>E134*100/D134</f>
        <v>63.871573695599913</v>
      </c>
      <c r="G134" s="64" t="s">
        <v>114</v>
      </c>
      <c r="K134" s="4"/>
    </row>
    <row r="135" spans="1:11" ht="15" x14ac:dyDescent="0.2">
      <c r="A135" s="67"/>
      <c r="B135" s="79"/>
      <c r="C135" s="30" t="s">
        <v>14</v>
      </c>
      <c r="D135" s="31">
        <v>0</v>
      </c>
      <c r="E135" s="31">
        <v>0</v>
      </c>
      <c r="F135" s="32">
        <v>0</v>
      </c>
      <c r="G135" s="64"/>
      <c r="K135" s="4"/>
    </row>
    <row r="136" spans="1:11" ht="15" x14ac:dyDescent="0.2">
      <c r="A136" s="67"/>
      <c r="B136" s="79"/>
      <c r="C136" s="30" t="s">
        <v>6</v>
      </c>
      <c r="D136" s="31">
        <v>0</v>
      </c>
      <c r="E136" s="31">
        <v>0</v>
      </c>
      <c r="F136" s="33">
        <v>0</v>
      </c>
      <c r="G136" s="64"/>
      <c r="K136" s="4"/>
    </row>
    <row r="137" spans="1:11" ht="15" x14ac:dyDescent="0.2">
      <c r="A137" s="67"/>
      <c r="B137" s="79"/>
      <c r="C137" s="30" t="s">
        <v>7</v>
      </c>
      <c r="D137" s="31">
        <f>D139</f>
        <v>13308.8</v>
      </c>
      <c r="E137" s="31">
        <f>E139</f>
        <v>8500.5400000000009</v>
      </c>
      <c r="F137" s="33">
        <f>E137*100/D137</f>
        <v>63.871573695599913</v>
      </c>
      <c r="G137" s="64"/>
      <c r="K137" s="4"/>
    </row>
    <row r="138" spans="1:11" ht="15" x14ac:dyDescent="0.25">
      <c r="A138" s="67"/>
      <c r="B138" s="79"/>
      <c r="C138" s="34" t="s">
        <v>15</v>
      </c>
      <c r="D138" s="31"/>
      <c r="E138" s="31"/>
      <c r="F138" s="33"/>
      <c r="G138" s="64"/>
      <c r="K138" s="4"/>
    </row>
    <row r="139" spans="1:11" ht="15" x14ac:dyDescent="0.2">
      <c r="A139" s="67"/>
      <c r="B139" s="79"/>
      <c r="C139" s="30" t="s">
        <v>16</v>
      </c>
      <c r="D139" s="31">
        <v>13308.8</v>
      </c>
      <c r="E139" s="31">
        <v>8500.5400000000009</v>
      </c>
      <c r="F139" s="33">
        <f t="shared" ref="F139" si="14">E139*100/D139</f>
        <v>63.871573695599913</v>
      </c>
      <c r="G139" s="64"/>
      <c r="K139" s="4"/>
    </row>
    <row r="140" spans="1:11" ht="60" x14ac:dyDescent="0.2">
      <c r="A140" s="67"/>
      <c r="B140" s="79"/>
      <c r="C140" s="30" t="s">
        <v>17</v>
      </c>
      <c r="D140" s="31">
        <v>0</v>
      </c>
      <c r="E140" s="31">
        <v>0</v>
      </c>
      <c r="F140" s="33">
        <v>0</v>
      </c>
      <c r="G140" s="64"/>
      <c r="K140" s="4"/>
    </row>
    <row r="141" spans="1:11" ht="45" x14ac:dyDescent="0.25">
      <c r="A141" s="67"/>
      <c r="B141" s="79"/>
      <c r="C141" s="34" t="s">
        <v>123</v>
      </c>
      <c r="D141" s="31">
        <v>13308.8</v>
      </c>
      <c r="E141" s="31">
        <v>8500.5400000000009</v>
      </c>
      <c r="F141" s="33">
        <v>0</v>
      </c>
      <c r="G141" s="64"/>
      <c r="K141" s="4"/>
    </row>
    <row r="142" spans="1:11" ht="15" x14ac:dyDescent="0.2">
      <c r="A142" s="67" t="s">
        <v>80</v>
      </c>
      <c r="B142" s="79" t="s">
        <v>58</v>
      </c>
      <c r="C142" s="37" t="s">
        <v>5</v>
      </c>
      <c r="D142" s="35">
        <f>D144+D145+D143</f>
        <v>22645.200000000001</v>
      </c>
      <c r="E142" s="35">
        <f>E144+E145+E143</f>
        <v>5999.41</v>
      </c>
      <c r="F142" s="38">
        <f>E142*100/D142</f>
        <v>26.493075795312031</v>
      </c>
      <c r="G142" s="61" t="s">
        <v>115</v>
      </c>
      <c r="K142" s="4"/>
    </row>
    <row r="143" spans="1:11" ht="15" x14ac:dyDescent="0.2">
      <c r="A143" s="67"/>
      <c r="B143" s="79"/>
      <c r="C143" s="37" t="s">
        <v>14</v>
      </c>
      <c r="D143" s="35">
        <v>0</v>
      </c>
      <c r="E143" s="35">
        <v>0</v>
      </c>
      <c r="F143" s="38">
        <v>0</v>
      </c>
      <c r="G143" s="61"/>
      <c r="K143" s="4"/>
    </row>
    <row r="144" spans="1:11" ht="15" x14ac:dyDescent="0.2">
      <c r="A144" s="67"/>
      <c r="B144" s="79"/>
      <c r="C144" s="37" t="s">
        <v>6</v>
      </c>
      <c r="D144" s="35">
        <v>0</v>
      </c>
      <c r="E144" s="35">
        <v>0</v>
      </c>
      <c r="F144" s="39">
        <v>0</v>
      </c>
      <c r="G144" s="61"/>
      <c r="K144" s="4"/>
    </row>
    <row r="145" spans="1:11" ht="15" x14ac:dyDescent="0.2">
      <c r="A145" s="67"/>
      <c r="B145" s="79"/>
      <c r="C145" s="37" t="s">
        <v>7</v>
      </c>
      <c r="D145" s="35">
        <f>D147</f>
        <v>22645.200000000001</v>
      </c>
      <c r="E145" s="35">
        <f>E147</f>
        <v>5999.41</v>
      </c>
      <c r="F145" s="39">
        <f>E145*100/D145</f>
        <v>26.493075795312031</v>
      </c>
      <c r="G145" s="61"/>
      <c r="K145" s="4"/>
    </row>
    <row r="146" spans="1:11" ht="15" x14ac:dyDescent="0.25">
      <c r="A146" s="67"/>
      <c r="B146" s="79"/>
      <c r="C146" s="40" t="s">
        <v>15</v>
      </c>
      <c r="D146" s="35"/>
      <c r="E146" s="35"/>
      <c r="F146" s="39"/>
      <c r="G146" s="61"/>
      <c r="K146" s="4"/>
    </row>
    <row r="147" spans="1:11" ht="15" x14ac:dyDescent="0.2">
      <c r="A147" s="67"/>
      <c r="B147" s="79"/>
      <c r="C147" s="37" t="s">
        <v>16</v>
      </c>
      <c r="D147" s="35">
        <v>22645.200000000001</v>
      </c>
      <c r="E147" s="35">
        <f>E149</f>
        <v>5999.41</v>
      </c>
      <c r="F147" s="39">
        <f t="shared" ref="F147:F149" si="15">E147*100/D147</f>
        <v>26.493075795312031</v>
      </c>
      <c r="G147" s="61"/>
      <c r="K147" s="4"/>
    </row>
    <row r="148" spans="1:11" ht="60" x14ac:dyDescent="0.2">
      <c r="A148" s="67"/>
      <c r="B148" s="79"/>
      <c r="C148" s="37" t="s">
        <v>17</v>
      </c>
      <c r="D148" s="35">
        <v>0</v>
      </c>
      <c r="E148" s="35">
        <v>0</v>
      </c>
      <c r="F148" s="39">
        <v>0</v>
      </c>
      <c r="G148" s="61"/>
      <c r="K148" s="4"/>
    </row>
    <row r="149" spans="1:11" ht="42" customHeight="1" x14ac:dyDescent="0.25">
      <c r="A149" s="67"/>
      <c r="B149" s="79"/>
      <c r="C149" s="34" t="s">
        <v>123</v>
      </c>
      <c r="D149" s="35">
        <v>22645.200000000001</v>
      </c>
      <c r="E149" s="35">
        <v>5999.41</v>
      </c>
      <c r="F149" s="39">
        <f t="shared" si="15"/>
        <v>26.493075795312031</v>
      </c>
      <c r="G149" s="61"/>
      <c r="K149" s="4"/>
    </row>
    <row r="150" spans="1:11" ht="15" x14ac:dyDescent="0.2">
      <c r="A150" s="67" t="s">
        <v>48</v>
      </c>
      <c r="B150" s="79" t="s">
        <v>59</v>
      </c>
      <c r="C150" s="37" t="s">
        <v>5</v>
      </c>
      <c r="D150" s="35">
        <f>D152+D153+D151</f>
        <v>46127.1</v>
      </c>
      <c r="E150" s="35">
        <f>E152+E153+E151</f>
        <v>43136.86</v>
      </c>
      <c r="F150" s="38">
        <f>E150*100/D150</f>
        <v>93.517389994168283</v>
      </c>
      <c r="G150" s="61" t="s">
        <v>116</v>
      </c>
      <c r="K150" s="4"/>
    </row>
    <row r="151" spans="1:11" ht="15" x14ac:dyDescent="0.2">
      <c r="A151" s="67"/>
      <c r="B151" s="79"/>
      <c r="C151" s="37" t="s">
        <v>14</v>
      </c>
      <c r="D151" s="35">
        <v>0</v>
      </c>
      <c r="E151" s="35">
        <v>0</v>
      </c>
      <c r="F151" s="39">
        <v>0</v>
      </c>
      <c r="G151" s="61"/>
      <c r="K151" s="4"/>
    </row>
    <row r="152" spans="1:11" ht="15" x14ac:dyDescent="0.2">
      <c r="A152" s="67"/>
      <c r="B152" s="79"/>
      <c r="C152" s="37" t="s">
        <v>6</v>
      </c>
      <c r="D152" s="35">
        <v>0</v>
      </c>
      <c r="E152" s="35">
        <v>0</v>
      </c>
      <c r="F152" s="39">
        <v>0</v>
      </c>
      <c r="G152" s="61"/>
      <c r="K152" s="4"/>
    </row>
    <row r="153" spans="1:11" ht="15" x14ac:dyDescent="0.2">
      <c r="A153" s="67"/>
      <c r="B153" s="79"/>
      <c r="C153" s="37" t="s">
        <v>7</v>
      </c>
      <c r="D153" s="35">
        <f>D155</f>
        <v>46127.1</v>
      </c>
      <c r="E153" s="35">
        <f t="shared" ref="E153" si="16">E155</f>
        <v>43136.86</v>
      </c>
      <c r="F153" s="39">
        <f t="shared" ref="F153" si="17">E153*100/D153</f>
        <v>93.517389994168283</v>
      </c>
      <c r="G153" s="61"/>
      <c r="K153" s="4"/>
    </row>
    <row r="154" spans="1:11" ht="15" x14ac:dyDescent="0.25">
      <c r="A154" s="67"/>
      <c r="B154" s="79"/>
      <c r="C154" s="40" t="s">
        <v>15</v>
      </c>
      <c r="D154" s="35"/>
      <c r="E154" s="35"/>
      <c r="F154" s="39"/>
      <c r="G154" s="61"/>
      <c r="K154" s="4"/>
    </row>
    <row r="155" spans="1:11" ht="15" x14ac:dyDescent="0.2">
      <c r="A155" s="67"/>
      <c r="B155" s="79"/>
      <c r="C155" s="37" t="s">
        <v>16</v>
      </c>
      <c r="D155" s="35">
        <f>19000+27127.1</f>
        <v>46127.1</v>
      </c>
      <c r="E155" s="35">
        <f>16009.76+27127.1</f>
        <v>43136.86</v>
      </c>
      <c r="F155" s="39">
        <f>E155*100/D155</f>
        <v>93.517389994168283</v>
      </c>
      <c r="G155" s="61"/>
      <c r="K155" s="4"/>
    </row>
    <row r="156" spans="1:11" ht="56.25" customHeight="1" x14ac:dyDescent="0.2">
      <c r="A156" s="67"/>
      <c r="B156" s="79"/>
      <c r="C156" s="37" t="s">
        <v>17</v>
      </c>
      <c r="D156" s="35">
        <v>0</v>
      </c>
      <c r="E156" s="35">
        <v>0</v>
      </c>
      <c r="F156" s="39">
        <v>0</v>
      </c>
      <c r="G156" s="61"/>
      <c r="K156" s="4"/>
    </row>
    <row r="157" spans="1:11" ht="41.25" customHeight="1" x14ac:dyDescent="0.25">
      <c r="A157" s="67"/>
      <c r="B157" s="79"/>
      <c r="C157" s="34" t="s">
        <v>123</v>
      </c>
      <c r="D157" s="35">
        <v>27127.1</v>
      </c>
      <c r="E157" s="35">
        <v>27127.1</v>
      </c>
      <c r="F157" s="39">
        <f>E157*100/D157</f>
        <v>100</v>
      </c>
      <c r="G157" s="61"/>
      <c r="K157" s="4"/>
    </row>
    <row r="158" spans="1:11" ht="15" x14ac:dyDescent="0.2">
      <c r="A158" s="67" t="s">
        <v>50</v>
      </c>
      <c r="B158" s="79" t="s">
        <v>60</v>
      </c>
      <c r="C158" s="37" t="s">
        <v>5</v>
      </c>
      <c r="D158" s="35">
        <f>D160+D161+D159</f>
        <v>17632.732459999999</v>
      </c>
      <c r="E158" s="35">
        <f>E160+E161+E159</f>
        <v>15410.93318</v>
      </c>
      <c r="F158" s="38">
        <f>E158*100/D158</f>
        <v>87.399574711178943</v>
      </c>
      <c r="G158" s="61" t="s">
        <v>117</v>
      </c>
      <c r="K158" s="4"/>
    </row>
    <row r="159" spans="1:11" ht="15" x14ac:dyDescent="0.2">
      <c r="A159" s="67"/>
      <c r="B159" s="79"/>
      <c r="C159" s="37" t="s">
        <v>14</v>
      </c>
      <c r="D159" s="35">
        <v>0</v>
      </c>
      <c r="E159" s="35">
        <v>0</v>
      </c>
      <c r="F159" s="39">
        <v>0</v>
      </c>
      <c r="G159" s="61"/>
      <c r="K159" s="4"/>
    </row>
    <row r="160" spans="1:11" ht="15" x14ac:dyDescent="0.2">
      <c r="A160" s="67"/>
      <c r="B160" s="79"/>
      <c r="C160" s="37" t="s">
        <v>6</v>
      </c>
      <c r="D160" s="35">
        <v>0</v>
      </c>
      <c r="E160" s="35">
        <v>0</v>
      </c>
      <c r="F160" s="39">
        <v>0</v>
      </c>
      <c r="G160" s="61"/>
      <c r="K160" s="4"/>
    </row>
    <row r="161" spans="1:11" ht="15" x14ac:dyDescent="0.2">
      <c r="A161" s="67"/>
      <c r="B161" s="79"/>
      <c r="C161" s="37" t="s">
        <v>7</v>
      </c>
      <c r="D161" s="35">
        <f>D163</f>
        <v>17632.732459999999</v>
      </c>
      <c r="E161" s="35">
        <f t="shared" ref="E161" si="18">E163</f>
        <v>15410.93318</v>
      </c>
      <c r="F161" s="39">
        <f t="shared" ref="F161" si="19">E161*100/D161</f>
        <v>87.399574711178943</v>
      </c>
      <c r="G161" s="61"/>
      <c r="K161" s="4"/>
    </row>
    <row r="162" spans="1:11" ht="15" x14ac:dyDescent="0.25">
      <c r="A162" s="67"/>
      <c r="B162" s="79"/>
      <c r="C162" s="40" t="s">
        <v>15</v>
      </c>
      <c r="D162" s="35"/>
      <c r="E162" s="35"/>
      <c r="F162" s="39"/>
      <c r="G162" s="61"/>
      <c r="K162" s="4"/>
    </row>
    <row r="163" spans="1:11" ht="15" x14ac:dyDescent="0.2">
      <c r="A163" s="67"/>
      <c r="B163" s="79"/>
      <c r="C163" s="37" t="s">
        <v>16</v>
      </c>
      <c r="D163" s="35">
        <v>17632.732459999999</v>
      </c>
      <c r="E163" s="35">
        <v>15410.93318</v>
      </c>
      <c r="F163" s="39">
        <f>E163*100/D163</f>
        <v>87.399574711178943</v>
      </c>
      <c r="G163" s="61"/>
      <c r="K163" s="4"/>
    </row>
    <row r="164" spans="1:11" ht="57.75" customHeight="1" x14ac:dyDescent="0.2">
      <c r="A164" s="67"/>
      <c r="B164" s="79"/>
      <c r="C164" s="37" t="s">
        <v>17</v>
      </c>
      <c r="D164" s="35">
        <v>0</v>
      </c>
      <c r="E164" s="35">
        <v>0</v>
      </c>
      <c r="F164" s="39">
        <v>0</v>
      </c>
      <c r="G164" s="61"/>
      <c r="K164" s="4"/>
    </row>
    <row r="165" spans="1:11" ht="45" x14ac:dyDescent="0.25">
      <c r="A165" s="67"/>
      <c r="B165" s="79"/>
      <c r="C165" s="34" t="s">
        <v>123</v>
      </c>
      <c r="D165" s="35">
        <v>17632.732459999999</v>
      </c>
      <c r="E165" s="35">
        <v>15410.93318</v>
      </c>
      <c r="F165" s="39">
        <f>E165*100/D165</f>
        <v>87.399574711178943</v>
      </c>
      <c r="G165" s="61"/>
      <c r="K165" s="4"/>
    </row>
    <row r="166" spans="1:11" ht="15" x14ac:dyDescent="0.2">
      <c r="A166" s="67" t="s">
        <v>51</v>
      </c>
      <c r="B166" s="79" t="s">
        <v>61</v>
      </c>
      <c r="C166" s="30" t="s">
        <v>5</v>
      </c>
      <c r="D166" s="31">
        <f>D168+D169+D167</f>
        <v>464.3</v>
      </c>
      <c r="E166" s="31">
        <f>E168+E169+E167</f>
        <v>0</v>
      </c>
      <c r="F166" s="32">
        <f>E166*100/D166</f>
        <v>0</v>
      </c>
      <c r="G166" s="61" t="s">
        <v>91</v>
      </c>
      <c r="K166" s="4"/>
    </row>
    <row r="167" spans="1:11" ht="15" x14ac:dyDescent="0.2">
      <c r="A167" s="67"/>
      <c r="B167" s="79"/>
      <c r="C167" s="30" t="s">
        <v>14</v>
      </c>
      <c r="D167" s="31">
        <v>0</v>
      </c>
      <c r="E167" s="31">
        <v>0</v>
      </c>
      <c r="F167" s="33">
        <v>0</v>
      </c>
      <c r="G167" s="61"/>
      <c r="K167" s="4"/>
    </row>
    <row r="168" spans="1:11" ht="15" x14ac:dyDescent="0.2">
      <c r="A168" s="67"/>
      <c r="B168" s="79"/>
      <c r="C168" s="30" t="s">
        <v>6</v>
      </c>
      <c r="D168" s="31">
        <v>0</v>
      </c>
      <c r="E168" s="31">
        <v>0</v>
      </c>
      <c r="F168" s="33">
        <v>0</v>
      </c>
      <c r="G168" s="61"/>
      <c r="K168" s="4"/>
    </row>
    <row r="169" spans="1:11" ht="15" x14ac:dyDescent="0.2">
      <c r="A169" s="67"/>
      <c r="B169" s="79"/>
      <c r="C169" s="30" t="s">
        <v>7</v>
      </c>
      <c r="D169" s="31">
        <f>D171</f>
        <v>464.3</v>
      </c>
      <c r="E169" s="31">
        <f t="shared" ref="E169" si="20">E171</f>
        <v>0</v>
      </c>
      <c r="F169" s="33">
        <f t="shared" ref="F169" si="21">E169*100/D169</f>
        <v>0</v>
      </c>
      <c r="G169" s="61"/>
      <c r="K169" s="4"/>
    </row>
    <row r="170" spans="1:11" ht="15" x14ac:dyDescent="0.25">
      <c r="A170" s="67"/>
      <c r="B170" s="79"/>
      <c r="C170" s="34" t="s">
        <v>15</v>
      </c>
      <c r="D170" s="31"/>
      <c r="E170" s="31"/>
      <c r="F170" s="33"/>
      <c r="G170" s="61"/>
      <c r="K170" s="4"/>
    </row>
    <row r="171" spans="1:11" ht="15" x14ac:dyDescent="0.2">
      <c r="A171" s="67"/>
      <c r="B171" s="79"/>
      <c r="C171" s="30" t="s">
        <v>16</v>
      </c>
      <c r="D171" s="31">
        <v>464.3</v>
      </c>
      <c r="E171" s="31">
        <v>0</v>
      </c>
      <c r="F171" s="33">
        <f>E171*100/D171</f>
        <v>0</v>
      </c>
      <c r="G171" s="61"/>
      <c r="K171" s="4"/>
    </row>
    <row r="172" spans="1:11" ht="60" x14ac:dyDescent="0.2">
      <c r="A172" s="67"/>
      <c r="B172" s="79"/>
      <c r="C172" s="30" t="s">
        <v>17</v>
      </c>
      <c r="D172" s="31">
        <v>0</v>
      </c>
      <c r="E172" s="31">
        <v>0</v>
      </c>
      <c r="F172" s="33">
        <v>0</v>
      </c>
      <c r="G172" s="61"/>
      <c r="K172" s="4"/>
    </row>
    <row r="173" spans="1:11" ht="45" x14ac:dyDescent="0.25">
      <c r="A173" s="67"/>
      <c r="B173" s="79"/>
      <c r="C173" s="34" t="s">
        <v>123</v>
      </c>
      <c r="D173" s="31">
        <v>464.3</v>
      </c>
      <c r="E173" s="31">
        <v>0</v>
      </c>
      <c r="F173" s="33">
        <v>0</v>
      </c>
      <c r="G173" s="61"/>
      <c r="K173" s="4"/>
    </row>
    <row r="174" spans="1:11" ht="15" x14ac:dyDescent="0.2">
      <c r="A174" s="67" t="s">
        <v>54</v>
      </c>
      <c r="B174" s="79" t="s">
        <v>78</v>
      </c>
      <c r="C174" s="30" t="s">
        <v>5</v>
      </c>
      <c r="D174" s="31">
        <f>D176+D177+D175</f>
        <v>564</v>
      </c>
      <c r="E174" s="31">
        <f>E176+E177+E175</f>
        <v>564</v>
      </c>
      <c r="F174" s="32">
        <f>E174*100/D174</f>
        <v>100</v>
      </c>
      <c r="G174" s="61" t="s">
        <v>118</v>
      </c>
      <c r="K174" s="4"/>
    </row>
    <row r="175" spans="1:11" ht="15" x14ac:dyDescent="0.2">
      <c r="A175" s="67"/>
      <c r="B175" s="79"/>
      <c r="C175" s="30" t="s">
        <v>14</v>
      </c>
      <c r="D175" s="31">
        <v>0</v>
      </c>
      <c r="E175" s="31">
        <v>0</v>
      </c>
      <c r="F175" s="33">
        <v>0</v>
      </c>
      <c r="G175" s="61"/>
      <c r="K175" s="4"/>
    </row>
    <row r="176" spans="1:11" ht="15" x14ac:dyDescent="0.2">
      <c r="A176" s="67"/>
      <c r="B176" s="79"/>
      <c r="C176" s="30" t="s">
        <v>6</v>
      </c>
      <c r="D176" s="31">
        <v>0</v>
      </c>
      <c r="E176" s="31">
        <v>0</v>
      </c>
      <c r="F176" s="33">
        <v>0</v>
      </c>
      <c r="G176" s="61"/>
      <c r="K176" s="4"/>
    </row>
    <row r="177" spans="1:11" ht="15" x14ac:dyDescent="0.2">
      <c r="A177" s="67"/>
      <c r="B177" s="79"/>
      <c r="C177" s="30" t="s">
        <v>7</v>
      </c>
      <c r="D177" s="31">
        <f>D179</f>
        <v>564</v>
      </c>
      <c r="E177" s="31">
        <f t="shared" ref="E177" si="22">E179</f>
        <v>564</v>
      </c>
      <c r="F177" s="33">
        <f t="shared" ref="F177" si="23">E177*100/D177</f>
        <v>100</v>
      </c>
      <c r="G177" s="61"/>
      <c r="K177" s="4"/>
    </row>
    <row r="178" spans="1:11" ht="15" x14ac:dyDescent="0.25">
      <c r="A178" s="67"/>
      <c r="B178" s="79"/>
      <c r="C178" s="34" t="s">
        <v>15</v>
      </c>
      <c r="D178" s="31"/>
      <c r="E178" s="31"/>
      <c r="F178" s="33"/>
      <c r="G178" s="61"/>
      <c r="K178" s="4"/>
    </row>
    <row r="179" spans="1:11" ht="15" x14ac:dyDescent="0.2">
      <c r="A179" s="67"/>
      <c r="B179" s="79"/>
      <c r="C179" s="30" t="s">
        <v>16</v>
      </c>
      <c r="D179" s="31">
        <v>564</v>
      </c>
      <c r="E179" s="31">
        <v>564</v>
      </c>
      <c r="F179" s="33">
        <f>E179*100/D179</f>
        <v>100</v>
      </c>
      <c r="G179" s="61"/>
      <c r="K179" s="4"/>
    </row>
    <row r="180" spans="1:11" ht="56.25" customHeight="1" x14ac:dyDescent="0.2">
      <c r="A180" s="67"/>
      <c r="B180" s="79"/>
      <c r="C180" s="30" t="s">
        <v>17</v>
      </c>
      <c r="D180" s="31">
        <v>0</v>
      </c>
      <c r="E180" s="31">
        <v>0</v>
      </c>
      <c r="F180" s="33">
        <v>0</v>
      </c>
      <c r="G180" s="61"/>
      <c r="K180" s="4"/>
    </row>
    <row r="181" spans="1:11" ht="42" customHeight="1" x14ac:dyDescent="0.25">
      <c r="A181" s="67"/>
      <c r="B181" s="79"/>
      <c r="C181" s="34" t="s">
        <v>123</v>
      </c>
      <c r="D181" s="31">
        <v>0</v>
      </c>
      <c r="E181" s="31">
        <v>0</v>
      </c>
      <c r="F181" s="33">
        <v>0</v>
      </c>
      <c r="G181" s="61"/>
      <c r="K181" s="4"/>
    </row>
    <row r="182" spans="1:11" ht="15" x14ac:dyDescent="0.2">
      <c r="A182" s="67" t="s">
        <v>86</v>
      </c>
      <c r="B182" s="79" t="s">
        <v>79</v>
      </c>
      <c r="C182" s="30" t="s">
        <v>5</v>
      </c>
      <c r="D182" s="31">
        <f>D184+D185+D183</f>
        <v>6699.3639999999996</v>
      </c>
      <c r="E182" s="31">
        <f>E184+E185+E183</f>
        <v>6129.5170799999996</v>
      </c>
      <c r="F182" s="32">
        <f>E182*100/D182</f>
        <v>91.494014655719567</v>
      </c>
      <c r="G182" s="61" t="s">
        <v>119</v>
      </c>
      <c r="K182" s="4"/>
    </row>
    <row r="183" spans="1:11" ht="15" x14ac:dyDescent="0.2">
      <c r="A183" s="67"/>
      <c r="B183" s="79"/>
      <c r="C183" s="30" t="s">
        <v>14</v>
      </c>
      <c r="D183" s="31">
        <v>0</v>
      </c>
      <c r="E183" s="31">
        <v>0</v>
      </c>
      <c r="F183" s="33">
        <v>0</v>
      </c>
      <c r="G183" s="61"/>
      <c r="K183" s="4"/>
    </row>
    <row r="184" spans="1:11" ht="15" x14ac:dyDescent="0.2">
      <c r="A184" s="67"/>
      <c r="B184" s="79"/>
      <c r="C184" s="30" t="s">
        <v>6</v>
      </c>
      <c r="D184" s="31">
        <v>0</v>
      </c>
      <c r="E184" s="31">
        <v>0</v>
      </c>
      <c r="F184" s="33">
        <v>0</v>
      </c>
      <c r="G184" s="61"/>
      <c r="K184" s="4"/>
    </row>
    <row r="185" spans="1:11" ht="15" x14ac:dyDescent="0.2">
      <c r="A185" s="67"/>
      <c r="B185" s="79"/>
      <c r="C185" s="30" t="s">
        <v>7</v>
      </c>
      <c r="D185" s="31">
        <f>D187</f>
        <v>6699.3639999999996</v>
      </c>
      <c r="E185" s="31">
        <f t="shared" ref="E185" si="24">E187</f>
        <v>6129.5170799999996</v>
      </c>
      <c r="F185" s="33">
        <f t="shared" ref="F185" si="25">E185*100/D185</f>
        <v>91.494014655719567</v>
      </c>
      <c r="G185" s="61"/>
      <c r="K185" s="4"/>
    </row>
    <row r="186" spans="1:11" ht="15" x14ac:dyDescent="0.25">
      <c r="A186" s="67"/>
      <c r="B186" s="79"/>
      <c r="C186" s="34" t="s">
        <v>15</v>
      </c>
      <c r="D186" s="31"/>
      <c r="E186" s="31"/>
      <c r="F186" s="33"/>
      <c r="G186" s="61"/>
      <c r="K186" s="4"/>
    </row>
    <row r="187" spans="1:11" ht="15" x14ac:dyDescent="0.2">
      <c r="A187" s="67"/>
      <c r="B187" s="79"/>
      <c r="C187" s="30" t="s">
        <v>16</v>
      </c>
      <c r="D187" s="31">
        <f>3225.79646+3473.56754</f>
        <v>6699.3639999999996</v>
      </c>
      <c r="E187" s="31">
        <f>2655.94954+3473.56754</f>
        <v>6129.5170799999996</v>
      </c>
      <c r="F187" s="33">
        <f>E187*100/D187</f>
        <v>91.494014655719567</v>
      </c>
      <c r="G187" s="61"/>
      <c r="K187" s="4"/>
    </row>
    <row r="188" spans="1:11" ht="58.5" customHeight="1" x14ac:dyDescent="0.2">
      <c r="A188" s="67"/>
      <c r="B188" s="79"/>
      <c r="C188" s="30" t="s">
        <v>17</v>
      </c>
      <c r="D188" s="31">
        <v>0</v>
      </c>
      <c r="E188" s="31">
        <v>0</v>
      </c>
      <c r="F188" s="33">
        <v>0</v>
      </c>
      <c r="G188" s="61"/>
      <c r="K188" s="4"/>
    </row>
    <row r="189" spans="1:11" ht="39.75" customHeight="1" x14ac:dyDescent="0.25">
      <c r="A189" s="67"/>
      <c r="B189" s="79"/>
      <c r="C189" s="34" t="s">
        <v>123</v>
      </c>
      <c r="D189" s="31">
        <v>3473.56754</v>
      </c>
      <c r="E189" s="31">
        <v>3473.56754</v>
      </c>
      <c r="F189" s="33">
        <f>E189*100/D189</f>
        <v>100</v>
      </c>
      <c r="G189" s="61"/>
      <c r="K189" s="4"/>
    </row>
    <row r="190" spans="1:11" ht="15" x14ac:dyDescent="0.2">
      <c r="A190" s="66" t="s">
        <v>64</v>
      </c>
      <c r="B190" s="66"/>
      <c r="C190" s="66"/>
      <c r="D190" s="66"/>
      <c r="E190" s="66"/>
      <c r="F190" s="66"/>
      <c r="G190" s="66"/>
      <c r="K190" s="4"/>
    </row>
    <row r="191" spans="1:11" ht="13.5" customHeight="1" x14ac:dyDescent="0.2">
      <c r="A191" s="67" t="s">
        <v>9</v>
      </c>
      <c r="B191" s="62" t="s">
        <v>62</v>
      </c>
      <c r="C191" s="30" t="s">
        <v>5</v>
      </c>
      <c r="D191" s="31">
        <f>D193+D194+D192</f>
        <v>2739.2269999999999</v>
      </c>
      <c r="E191" s="31">
        <f>E193+E194+E192</f>
        <v>2738.8171699999998</v>
      </c>
      <c r="F191" s="32">
        <f>E191*100/D191</f>
        <v>99.985038479833918</v>
      </c>
      <c r="G191" s="68" t="s">
        <v>120</v>
      </c>
      <c r="K191" s="4"/>
    </row>
    <row r="192" spans="1:11" ht="12.75" customHeight="1" x14ac:dyDescent="0.2">
      <c r="A192" s="67"/>
      <c r="B192" s="62"/>
      <c r="C192" s="30" t="s">
        <v>14</v>
      </c>
      <c r="D192" s="31">
        <v>0</v>
      </c>
      <c r="E192" s="31">
        <v>0</v>
      </c>
      <c r="F192" s="33">
        <v>0</v>
      </c>
      <c r="G192" s="68"/>
      <c r="K192" s="4"/>
    </row>
    <row r="193" spans="1:11" ht="12" customHeight="1" x14ac:dyDescent="0.2">
      <c r="A193" s="67"/>
      <c r="B193" s="62"/>
      <c r="C193" s="30" t="s">
        <v>6</v>
      </c>
      <c r="D193" s="31">
        <v>0</v>
      </c>
      <c r="E193" s="31">
        <v>0</v>
      </c>
      <c r="F193" s="33">
        <v>0</v>
      </c>
      <c r="G193" s="68"/>
      <c r="K193" s="4"/>
    </row>
    <row r="194" spans="1:11" ht="14.25" customHeight="1" x14ac:dyDescent="0.2">
      <c r="A194" s="67"/>
      <c r="B194" s="62"/>
      <c r="C194" s="30" t="s">
        <v>7</v>
      </c>
      <c r="D194" s="31">
        <f>D196</f>
        <v>2739.2269999999999</v>
      </c>
      <c r="E194" s="31">
        <f t="shared" ref="E194" si="26">E196</f>
        <v>2738.8171699999998</v>
      </c>
      <c r="F194" s="33">
        <f t="shared" ref="F194" si="27">E194*100/D194</f>
        <v>99.985038479833918</v>
      </c>
      <c r="G194" s="68"/>
      <c r="K194" s="4"/>
    </row>
    <row r="195" spans="1:11" ht="10.5" customHeight="1" x14ac:dyDescent="0.25">
      <c r="A195" s="67"/>
      <c r="B195" s="62"/>
      <c r="C195" s="34" t="s">
        <v>15</v>
      </c>
      <c r="D195" s="31"/>
      <c r="E195" s="31"/>
      <c r="F195" s="33"/>
      <c r="G195" s="68"/>
      <c r="K195" s="4"/>
    </row>
    <row r="196" spans="1:11" ht="12.75" customHeight="1" x14ac:dyDescent="0.25">
      <c r="A196" s="67"/>
      <c r="B196" s="62"/>
      <c r="C196" s="34" t="s">
        <v>16</v>
      </c>
      <c r="D196" s="31">
        <v>2739.2269999999999</v>
      </c>
      <c r="E196" s="31">
        <v>2738.8171699999998</v>
      </c>
      <c r="F196" s="33">
        <f>E196*100/D196</f>
        <v>99.985038479833918</v>
      </c>
      <c r="G196" s="68"/>
      <c r="K196" s="4"/>
    </row>
    <row r="197" spans="1:11" ht="55.5" customHeight="1" x14ac:dyDescent="0.25">
      <c r="A197" s="67"/>
      <c r="B197" s="62"/>
      <c r="C197" s="34" t="s">
        <v>17</v>
      </c>
      <c r="D197" s="31">
        <v>0</v>
      </c>
      <c r="E197" s="31">
        <v>0</v>
      </c>
      <c r="F197" s="33">
        <v>0</v>
      </c>
      <c r="G197" s="68"/>
      <c r="K197" s="4"/>
    </row>
    <row r="198" spans="1:11" ht="40.5" customHeight="1" x14ac:dyDescent="0.25">
      <c r="A198" s="67"/>
      <c r="B198" s="62"/>
      <c r="C198" s="34" t="s">
        <v>123</v>
      </c>
      <c r="D198" s="31">
        <v>0</v>
      </c>
      <c r="E198" s="31">
        <v>0</v>
      </c>
      <c r="F198" s="33">
        <v>0</v>
      </c>
      <c r="G198" s="68"/>
      <c r="K198" s="4"/>
    </row>
    <row r="199" spans="1:11" ht="15" x14ac:dyDescent="0.2">
      <c r="A199" s="66" t="s">
        <v>63</v>
      </c>
      <c r="B199" s="66"/>
      <c r="C199" s="66"/>
      <c r="D199" s="66"/>
      <c r="E199" s="66"/>
      <c r="F199" s="66"/>
      <c r="G199" s="66"/>
      <c r="K199" s="4"/>
    </row>
    <row r="200" spans="1:11" ht="15" x14ac:dyDescent="0.2">
      <c r="A200" s="63" t="s">
        <v>9</v>
      </c>
      <c r="B200" s="62" t="s">
        <v>65</v>
      </c>
      <c r="C200" s="30" t="s">
        <v>5</v>
      </c>
      <c r="D200" s="31">
        <f>D202+D203+D201</f>
        <v>42483.5864</v>
      </c>
      <c r="E200" s="31">
        <f>E202+E203+E201</f>
        <v>40919.728799999997</v>
      </c>
      <c r="F200" s="32">
        <f>E200*100/D200</f>
        <v>96.318913414522839</v>
      </c>
      <c r="G200" s="69"/>
      <c r="K200" s="4"/>
    </row>
    <row r="201" spans="1:11" ht="15" x14ac:dyDescent="0.2">
      <c r="A201" s="63"/>
      <c r="B201" s="62"/>
      <c r="C201" s="30" t="s">
        <v>14</v>
      </c>
      <c r="D201" s="31">
        <v>0</v>
      </c>
      <c r="E201" s="31">
        <v>0</v>
      </c>
      <c r="F201" s="33">
        <v>0</v>
      </c>
      <c r="G201" s="69"/>
      <c r="K201" s="4"/>
    </row>
    <row r="202" spans="1:11" ht="15" x14ac:dyDescent="0.2">
      <c r="A202" s="63"/>
      <c r="B202" s="62"/>
      <c r="C202" s="30" t="s">
        <v>6</v>
      </c>
      <c r="D202" s="31">
        <v>0</v>
      </c>
      <c r="E202" s="31">
        <v>0</v>
      </c>
      <c r="F202" s="33">
        <v>0</v>
      </c>
      <c r="G202" s="69"/>
      <c r="K202" s="4"/>
    </row>
    <row r="203" spans="1:11" ht="15" x14ac:dyDescent="0.2">
      <c r="A203" s="63"/>
      <c r="B203" s="62"/>
      <c r="C203" s="30" t="s">
        <v>7</v>
      </c>
      <c r="D203" s="31">
        <f>D205</f>
        <v>42483.5864</v>
      </c>
      <c r="E203" s="31">
        <f t="shared" ref="E203" si="28">E205</f>
        <v>40919.728799999997</v>
      </c>
      <c r="F203" s="33">
        <f t="shared" ref="F203" si="29">E203*100/D203</f>
        <v>96.318913414522839</v>
      </c>
      <c r="G203" s="69"/>
      <c r="K203" s="4"/>
    </row>
    <row r="204" spans="1:11" ht="15" x14ac:dyDescent="0.25">
      <c r="A204" s="63"/>
      <c r="B204" s="62"/>
      <c r="C204" s="34" t="s">
        <v>15</v>
      </c>
      <c r="D204" s="31"/>
      <c r="E204" s="31"/>
      <c r="F204" s="33"/>
      <c r="G204" s="69"/>
      <c r="K204" s="4"/>
    </row>
    <row r="205" spans="1:11" ht="15" x14ac:dyDescent="0.2">
      <c r="A205" s="63"/>
      <c r="B205" s="62"/>
      <c r="C205" s="30" t="s">
        <v>16</v>
      </c>
      <c r="D205" s="31">
        <v>42483.5864</v>
      </c>
      <c r="E205" s="35">
        <v>40919.728799999997</v>
      </c>
      <c r="F205" s="33">
        <f>E205*100/D205</f>
        <v>96.318913414522839</v>
      </c>
      <c r="G205" s="69"/>
      <c r="K205" s="4"/>
    </row>
    <row r="206" spans="1:11" ht="55.5" customHeight="1" x14ac:dyDescent="0.2">
      <c r="A206" s="63"/>
      <c r="B206" s="62"/>
      <c r="C206" s="30" t="s">
        <v>17</v>
      </c>
      <c r="D206" s="31">
        <v>0</v>
      </c>
      <c r="E206" s="31">
        <v>0</v>
      </c>
      <c r="F206" s="33">
        <v>0</v>
      </c>
      <c r="G206" s="69"/>
      <c r="K206" s="4"/>
    </row>
    <row r="207" spans="1:11" ht="39.75" customHeight="1" x14ac:dyDescent="0.25">
      <c r="A207" s="63"/>
      <c r="B207" s="62"/>
      <c r="C207" s="34" t="s">
        <v>123</v>
      </c>
      <c r="D207" s="31">
        <v>0</v>
      </c>
      <c r="E207" s="31">
        <v>0</v>
      </c>
      <c r="F207" s="33">
        <v>0</v>
      </c>
      <c r="G207" s="69"/>
      <c r="K207" s="4"/>
    </row>
    <row r="208" spans="1:11" ht="15" x14ac:dyDescent="0.2">
      <c r="A208" s="63" t="s">
        <v>26</v>
      </c>
      <c r="B208" s="62" t="s">
        <v>66</v>
      </c>
      <c r="C208" s="30" t="s">
        <v>5</v>
      </c>
      <c r="D208" s="31">
        <f>D210+D211+D209</f>
        <v>44138.860130000001</v>
      </c>
      <c r="E208" s="31">
        <f>E210+E211+E209</f>
        <v>42791.520799999998</v>
      </c>
      <c r="F208" s="32">
        <f>E208*100/D208</f>
        <v>96.947498585075039</v>
      </c>
      <c r="G208" s="69"/>
      <c r="K208" s="4"/>
    </row>
    <row r="209" spans="1:11" ht="15" x14ac:dyDescent="0.2">
      <c r="A209" s="63"/>
      <c r="B209" s="62"/>
      <c r="C209" s="30" t="s">
        <v>14</v>
      </c>
      <c r="D209" s="31">
        <v>0</v>
      </c>
      <c r="E209" s="31">
        <v>0</v>
      </c>
      <c r="F209" s="33">
        <v>0</v>
      </c>
      <c r="G209" s="69"/>
      <c r="K209" s="4"/>
    </row>
    <row r="210" spans="1:11" ht="15" x14ac:dyDescent="0.2">
      <c r="A210" s="63"/>
      <c r="B210" s="62"/>
      <c r="C210" s="30" t="s">
        <v>6</v>
      </c>
      <c r="D210" s="31">
        <v>0</v>
      </c>
      <c r="E210" s="31">
        <v>0</v>
      </c>
      <c r="F210" s="33">
        <v>0</v>
      </c>
      <c r="G210" s="69"/>
      <c r="K210" s="4"/>
    </row>
    <row r="211" spans="1:11" ht="15" x14ac:dyDescent="0.2">
      <c r="A211" s="63"/>
      <c r="B211" s="62"/>
      <c r="C211" s="30" t="s">
        <v>7</v>
      </c>
      <c r="D211" s="31">
        <f>D213</f>
        <v>44138.860130000001</v>
      </c>
      <c r="E211" s="31">
        <f t="shared" ref="E211" si="30">E213</f>
        <v>42791.520799999998</v>
      </c>
      <c r="F211" s="33">
        <f t="shared" ref="F211" si="31">E211*100/D211</f>
        <v>96.947498585075039</v>
      </c>
      <c r="G211" s="69"/>
      <c r="K211" s="4"/>
    </row>
    <row r="212" spans="1:11" ht="15" x14ac:dyDescent="0.25">
      <c r="A212" s="63"/>
      <c r="B212" s="62"/>
      <c r="C212" s="34" t="s">
        <v>15</v>
      </c>
      <c r="D212" s="31"/>
      <c r="E212" s="31"/>
      <c r="F212" s="33"/>
      <c r="G212" s="69"/>
      <c r="K212" s="4"/>
    </row>
    <row r="213" spans="1:11" ht="15" x14ac:dyDescent="0.2">
      <c r="A213" s="63"/>
      <c r="B213" s="62"/>
      <c r="C213" s="30" t="s">
        <v>16</v>
      </c>
      <c r="D213" s="31">
        <v>44138.860130000001</v>
      </c>
      <c r="E213" s="35">
        <v>42791.520799999998</v>
      </c>
      <c r="F213" s="33">
        <f>E213*100/D213</f>
        <v>96.947498585075039</v>
      </c>
      <c r="G213" s="69"/>
      <c r="K213" s="4"/>
    </row>
    <row r="214" spans="1:11" ht="60" x14ac:dyDescent="0.2">
      <c r="A214" s="63"/>
      <c r="B214" s="62"/>
      <c r="C214" s="30" t="s">
        <v>17</v>
      </c>
      <c r="D214" s="31">
        <v>0</v>
      </c>
      <c r="E214" s="31">
        <v>0</v>
      </c>
      <c r="F214" s="33">
        <v>0</v>
      </c>
      <c r="G214" s="69"/>
      <c r="K214" s="4"/>
    </row>
    <row r="215" spans="1:11" ht="40.5" customHeight="1" x14ac:dyDescent="0.25">
      <c r="A215" s="63"/>
      <c r="B215" s="62"/>
      <c r="C215" s="34" t="s">
        <v>123</v>
      </c>
      <c r="D215" s="31">
        <v>0</v>
      </c>
      <c r="E215" s="31">
        <v>0</v>
      </c>
      <c r="F215" s="33">
        <v>0</v>
      </c>
      <c r="G215" s="69"/>
      <c r="K215" s="4"/>
    </row>
    <row r="216" spans="1:11" ht="15" x14ac:dyDescent="0.2">
      <c r="A216" s="66" t="s">
        <v>67</v>
      </c>
      <c r="B216" s="66"/>
      <c r="C216" s="66"/>
      <c r="D216" s="66"/>
      <c r="E216" s="66"/>
      <c r="F216" s="66"/>
      <c r="G216" s="66"/>
      <c r="K216" s="4"/>
    </row>
    <row r="217" spans="1:11" ht="75.75" customHeight="1" x14ac:dyDescent="0.2">
      <c r="A217" s="63" t="s">
        <v>9</v>
      </c>
      <c r="B217" s="62" t="s">
        <v>68</v>
      </c>
      <c r="C217" s="30" t="s">
        <v>5</v>
      </c>
      <c r="D217" s="31">
        <f>D219+D220+D218</f>
        <v>31436.5</v>
      </c>
      <c r="E217" s="31">
        <f>E219+E220+E218</f>
        <v>31436.5</v>
      </c>
      <c r="F217" s="32">
        <f>E217*100/D217</f>
        <v>100</v>
      </c>
      <c r="G217" s="84" t="s">
        <v>103</v>
      </c>
      <c r="K217" s="4"/>
    </row>
    <row r="218" spans="1:11" ht="12.75" customHeight="1" x14ac:dyDescent="0.2">
      <c r="A218" s="63"/>
      <c r="B218" s="62"/>
      <c r="C218" s="30" t="s">
        <v>14</v>
      </c>
      <c r="D218" s="31">
        <v>0</v>
      </c>
      <c r="E218" s="31">
        <v>0</v>
      </c>
      <c r="F218" s="33">
        <v>0</v>
      </c>
      <c r="G218" s="84"/>
      <c r="K218" s="4"/>
    </row>
    <row r="219" spans="1:11" ht="12.75" customHeight="1" x14ac:dyDescent="0.2">
      <c r="A219" s="63"/>
      <c r="B219" s="62"/>
      <c r="C219" s="30" t="s">
        <v>6</v>
      </c>
      <c r="D219" s="31">
        <v>0</v>
      </c>
      <c r="E219" s="31">
        <v>0</v>
      </c>
      <c r="F219" s="33">
        <v>0</v>
      </c>
      <c r="G219" s="84"/>
      <c r="K219" s="4"/>
    </row>
    <row r="220" spans="1:11" ht="50.25" customHeight="1" x14ac:dyDescent="0.2">
      <c r="A220" s="63"/>
      <c r="B220" s="62"/>
      <c r="C220" s="30" t="s">
        <v>7</v>
      </c>
      <c r="D220" s="31">
        <f>D222</f>
        <v>31436.5</v>
      </c>
      <c r="E220" s="31">
        <f t="shared" ref="E220" si="32">E222</f>
        <v>31436.5</v>
      </c>
      <c r="F220" s="33">
        <f t="shared" ref="F220" si="33">E220*100/D220</f>
        <v>100</v>
      </c>
      <c r="G220" s="84"/>
      <c r="K220" s="4"/>
    </row>
    <row r="221" spans="1:11" ht="15" x14ac:dyDescent="0.25">
      <c r="A221" s="63"/>
      <c r="B221" s="62"/>
      <c r="C221" s="34" t="s">
        <v>15</v>
      </c>
      <c r="D221" s="31"/>
      <c r="E221" s="31"/>
      <c r="F221" s="33"/>
      <c r="G221" s="84"/>
      <c r="K221" s="4"/>
    </row>
    <row r="222" spans="1:11" ht="36" customHeight="1" x14ac:dyDescent="0.2">
      <c r="A222" s="63"/>
      <c r="B222" s="62"/>
      <c r="C222" s="30" t="s">
        <v>16</v>
      </c>
      <c r="D222" s="31">
        <v>31436.5</v>
      </c>
      <c r="E222" s="35">
        <v>31436.5</v>
      </c>
      <c r="F222" s="33">
        <f>E222*100/D222</f>
        <v>100</v>
      </c>
      <c r="G222" s="84"/>
      <c r="K222" s="4"/>
    </row>
    <row r="223" spans="1:11" ht="57.75" customHeight="1" x14ac:dyDescent="0.2">
      <c r="A223" s="63"/>
      <c r="B223" s="62"/>
      <c r="C223" s="30" t="s">
        <v>17</v>
      </c>
      <c r="D223" s="31">
        <v>0</v>
      </c>
      <c r="E223" s="31">
        <v>0</v>
      </c>
      <c r="F223" s="33">
        <v>0</v>
      </c>
      <c r="G223" s="84"/>
      <c r="K223" s="4"/>
    </row>
    <row r="224" spans="1:11" ht="67.5" customHeight="1" x14ac:dyDescent="0.25">
      <c r="A224" s="63"/>
      <c r="B224" s="62"/>
      <c r="C224" s="34" t="s">
        <v>123</v>
      </c>
      <c r="D224" s="31">
        <v>0</v>
      </c>
      <c r="E224" s="31">
        <v>0</v>
      </c>
      <c r="F224" s="33">
        <v>0</v>
      </c>
      <c r="G224" s="84"/>
      <c r="H224" s="1" t="s">
        <v>81</v>
      </c>
      <c r="K224" s="4"/>
    </row>
    <row r="225" spans="1:11" ht="15" x14ac:dyDescent="0.2">
      <c r="A225" s="66" t="s">
        <v>69</v>
      </c>
      <c r="B225" s="66"/>
      <c r="C225" s="66"/>
      <c r="D225" s="66"/>
      <c r="E225" s="66"/>
      <c r="F225" s="66"/>
      <c r="G225" s="66"/>
      <c r="K225" s="4"/>
    </row>
    <row r="226" spans="1:11" ht="15" x14ac:dyDescent="0.2">
      <c r="A226" s="63" t="s">
        <v>9</v>
      </c>
      <c r="B226" s="62" t="s">
        <v>70</v>
      </c>
      <c r="C226" s="30" t="s">
        <v>5</v>
      </c>
      <c r="D226" s="31">
        <f>D228+D229+D227</f>
        <v>20000</v>
      </c>
      <c r="E226" s="31">
        <f>E228+E229+E227</f>
        <v>20000</v>
      </c>
      <c r="F226" s="32">
        <f>E226*100/D226</f>
        <v>100</v>
      </c>
      <c r="G226" s="61" t="s">
        <v>87</v>
      </c>
      <c r="K226" s="4"/>
    </row>
    <row r="227" spans="1:11" ht="15" x14ac:dyDescent="0.2">
      <c r="A227" s="63"/>
      <c r="B227" s="62"/>
      <c r="C227" s="30" t="s">
        <v>14</v>
      </c>
      <c r="D227" s="31">
        <v>0</v>
      </c>
      <c r="E227" s="31">
        <v>0</v>
      </c>
      <c r="F227" s="33">
        <v>0</v>
      </c>
      <c r="G227" s="61"/>
      <c r="K227" s="4"/>
    </row>
    <row r="228" spans="1:11" ht="15" x14ac:dyDescent="0.2">
      <c r="A228" s="63"/>
      <c r="B228" s="62"/>
      <c r="C228" s="30" t="s">
        <v>6</v>
      </c>
      <c r="D228" s="31">
        <v>0</v>
      </c>
      <c r="E228" s="31">
        <v>0</v>
      </c>
      <c r="F228" s="33">
        <v>0</v>
      </c>
      <c r="G228" s="61"/>
      <c r="K228" s="4"/>
    </row>
    <row r="229" spans="1:11" ht="15" x14ac:dyDescent="0.2">
      <c r="A229" s="63"/>
      <c r="B229" s="62"/>
      <c r="C229" s="30" t="s">
        <v>7</v>
      </c>
      <c r="D229" s="31">
        <f>D231</f>
        <v>20000</v>
      </c>
      <c r="E229" s="31">
        <f t="shared" ref="E229" si="34">E231</f>
        <v>20000</v>
      </c>
      <c r="F229" s="33">
        <f t="shared" ref="F229" si="35">E229*100/D229</f>
        <v>100</v>
      </c>
      <c r="G229" s="61"/>
      <c r="K229" s="4"/>
    </row>
    <row r="230" spans="1:11" ht="15" x14ac:dyDescent="0.25">
      <c r="A230" s="63"/>
      <c r="B230" s="62"/>
      <c r="C230" s="34" t="s">
        <v>15</v>
      </c>
      <c r="D230" s="31"/>
      <c r="E230" s="31"/>
      <c r="F230" s="33"/>
      <c r="G230" s="61"/>
      <c r="K230" s="4"/>
    </row>
    <row r="231" spans="1:11" ht="15" x14ac:dyDescent="0.2">
      <c r="A231" s="63"/>
      <c r="B231" s="62"/>
      <c r="C231" s="30" t="s">
        <v>16</v>
      </c>
      <c r="D231" s="31">
        <v>20000</v>
      </c>
      <c r="E231" s="31">
        <v>20000</v>
      </c>
      <c r="F231" s="33">
        <f>E231*100/D231</f>
        <v>100</v>
      </c>
      <c r="G231" s="61"/>
      <c r="K231" s="4"/>
    </row>
    <row r="232" spans="1:11" ht="60" x14ac:dyDescent="0.2">
      <c r="A232" s="63"/>
      <c r="B232" s="62"/>
      <c r="C232" s="30" t="s">
        <v>17</v>
      </c>
      <c r="D232" s="31">
        <v>0</v>
      </c>
      <c r="E232" s="31">
        <v>0</v>
      </c>
      <c r="F232" s="33">
        <v>0</v>
      </c>
      <c r="G232" s="61"/>
      <c r="K232" s="4"/>
    </row>
    <row r="233" spans="1:11" ht="45" x14ac:dyDescent="0.25">
      <c r="A233" s="63"/>
      <c r="B233" s="62"/>
      <c r="C233" s="34" t="s">
        <v>123</v>
      </c>
      <c r="D233" s="31">
        <v>0</v>
      </c>
      <c r="E233" s="31">
        <v>0</v>
      </c>
      <c r="F233" s="33">
        <v>0</v>
      </c>
      <c r="G233" s="61"/>
      <c r="K233" s="4"/>
    </row>
    <row r="234" spans="1:11" ht="15" x14ac:dyDescent="0.2">
      <c r="A234" s="66" t="s">
        <v>71</v>
      </c>
      <c r="B234" s="66"/>
      <c r="C234" s="66"/>
      <c r="D234" s="66"/>
      <c r="E234" s="66"/>
      <c r="F234" s="66"/>
      <c r="G234" s="66"/>
      <c r="K234" s="4"/>
    </row>
    <row r="235" spans="1:11" ht="15" x14ac:dyDescent="0.2">
      <c r="A235" s="63" t="s">
        <v>9</v>
      </c>
      <c r="B235" s="62" t="s">
        <v>72</v>
      </c>
      <c r="C235" s="30" t="s">
        <v>5</v>
      </c>
      <c r="D235" s="31">
        <f>D237+D238+D236</f>
        <v>14844.3</v>
      </c>
      <c r="E235" s="31">
        <f>E237+E238+E236</f>
        <v>14840.597540000001</v>
      </c>
      <c r="F235" s="32">
        <f>E235*100/D235</f>
        <v>99.975058035744368</v>
      </c>
      <c r="G235" s="61" t="s">
        <v>92</v>
      </c>
      <c r="K235" s="4"/>
    </row>
    <row r="236" spans="1:11" ht="12.75" customHeight="1" x14ac:dyDescent="0.2">
      <c r="A236" s="63"/>
      <c r="B236" s="62"/>
      <c r="C236" s="30" t="s">
        <v>14</v>
      </c>
      <c r="D236" s="31">
        <v>0</v>
      </c>
      <c r="E236" s="31">
        <v>0</v>
      </c>
      <c r="F236" s="32">
        <v>0</v>
      </c>
      <c r="G236" s="61"/>
      <c r="K236" s="4"/>
    </row>
    <row r="237" spans="1:11" ht="13.5" customHeight="1" x14ac:dyDescent="0.2">
      <c r="A237" s="63"/>
      <c r="B237" s="62"/>
      <c r="C237" s="30" t="s">
        <v>6</v>
      </c>
      <c r="D237" s="31">
        <v>14844.3</v>
      </c>
      <c r="E237" s="31">
        <v>14840.597540000001</v>
      </c>
      <c r="F237" s="32">
        <f>E237*100/D237</f>
        <v>99.975058035744368</v>
      </c>
      <c r="G237" s="61"/>
      <c r="K237" s="4"/>
    </row>
    <row r="238" spans="1:11" ht="15" x14ac:dyDescent="0.2">
      <c r="A238" s="63"/>
      <c r="B238" s="62"/>
      <c r="C238" s="30" t="s">
        <v>7</v>
      </c>
      <c r="D238" s="31">
        <f>D240</f>
        <v>0</v>
      </c>
      <c r="E238" s="31">
        <v>0</v>
      </c>
      <c r="F238" s="33">
        <v>0</v>
      </c>
      <c r="G238" s="61"/>
      <c r="K238" s="4"/>
    </row>
    <row r="239" spans="1:11" ht="15" x14ac:dyDescent="0.25">
      <c r="A239" s="63"/>
      <c r="B239" s="62"/>
      <c r="C239" s="34" t="s">
        <v>15</v>
      </c>
      <c r="D239" s="31"/>
      <c r="E239" s="31"/>
      <c r="F239" s="33"/>
      <c r="G239" s="61"/>
      <c r="K239" s="4"/>
    </row>
    <row r="240" spans="1:11" ht="15" x14ac:dyDescent="0.2">
      <c r="A240" s="63"/>
      <c r="B240" s="62"/>
      <c r="C240" s="30" t="s">
        <v>16</v>
      </c>
      <c r="D240" s="31">
        <v>0</v>
      </c>
      <c r="E240" s="31">
        <v>0</v>
      </c>
      <c r="F240" s="33">
        <v>0</v>
      </c>
      <c r="G240" s="61"/>
      <c r="K240" s="4"/>
    </row>
    <row r="241" spans="1:11" ht="60" x14ac:dyDescent="0.2">
      <c r="A241" s="63"/>
      <c r="B241" s="62"/>
      <c r="C241" s="30" t="s">
        <v>17</v>
      </c>
      <c r="D241" s="31">
        <v>0</v>
      </c>
      <c r="E241" s="31">
        <v>0</v>
      </c>
      <c r="F241" s="33">
        <v>0</v>
      </c>
      <c r="G241" s="61"/>
      <c r="K241" s="4"/>
    </row>
    <row r="242" spans="1:11" ht="45" x14ac:dyDescent="0.25">
      <c r="A242" s="63"/>
      <c r="B242" s="62"/>
      <c r="C242" s="34" t="s">
        <v>123</v>
      </c>
      <c r="D242" s="31">
        <v>0</v>
      </c>
      <c r="E242" s="31">
        <v>0</v>
      </c>
      <c r="F242" s="33">
        <v>0</v>
      </c>
      <c r="G242" s="61"/>
      <c r="K242" s="4"/>
    </row>
    <row r="243" spans="1:11" ht="15" x14ac:dyDescent="0.2">
      <c r="A243" s="63" t="s">
        <v>26</v>
      </c>
      <c r="B243" s="62" t="s">
        <v>73</v>
      </c>
      <c r="C243" s="30" t="s">
        <v>5</v>
      </c>
      <c r="D243" s="31">
        <f>D245+D246+D244</f>
        <v>340.84737000000001</v>
      </c>
      <c r="E243" s="31">
        <f>E245+E246+E244</f>
        <v>0</v>
      </c>
      <c r="F243" s="32">
        <f>E243*100/D243</f>
        <v>0</v>
      </c>
      <c r="G243" s="64" t="s">
        <v>97</v>
      </c>
      <c r="K243" s="4"/>
    </row>
    <row r="244" spans="1:11" ht="15" x14ac:dyDescent="0.2">
      <c r="A244" s="63"/>
      <c r="B244" s="62"/>
      <c r="C244" s="30" t="s">
        <v>14</v>
      </c>
      <c r="D244" s="31">
        <v>0</v>
      </c>
      <c r="E244" s="31">
        <v>0</v>
      </c>
      <c r="F244" s="32">
        <v>0</v>
      </c>
      <c r="G244" s="64"/>
      <c r="K244" s="4"/>
    </row>
    <row r="245" spans="1:11" ht="15" x14ac:dyDescent="0.2">
      <c r="A245" s="63"/>
      <c r="B245" s="62"/>
      <c r="C245" s="30" t="s">
        <v>6</v>
      </c>
      <c r="D245" s="31">
        <v>0</v>
      </c>
      <c r="E245" s="31">
        <v>0</v>
      </c>
      <c r="F245" s="32">
        <v>0</v>
      </c>
      <c r="G245" s="64"/>
      <c r="K245" s="4"/>
    </row>
    <row r="246" spans="1:11" ht="15" x14ac:dyDescent="0.2">
      <c r="A246" s="63"/>
      <c r="B246" s="62"/>
      <c r="C246" s="30" t="s">
        <v>7</v>
      </c>
      <c r="D246" s="31">
        <f>D248</f>
        <v>340.84737000000001</v>
      </c>
      <c r="E246" s="31">
        <v>0</v>
      </c>
      <c r="F246" s="33">
        <v>0</v>
      </c>
      <c r="G246" s="64"/>
      <c r="K246" s="4"/>
    </row>
    <row r="247" spans="1:11" ht="15" x14ac:dyDescent="0.25">
      <c r="A247" s="63"/>
      <c r="B247" s="62"/>
      <c r="C247" s="34" t="s">
        <v>15</v>
      </c>
      <c r="D247" s="31"/>
      <c r="E247" s="31"/>
      <c r="F247" s="33"/>
      <c r="G247" s="64"/>
      <c r="K247" s="4"/>
    </row>
    <row r="248" spans="1:11" ht="15" x14ac:dyDescent="0.2">
      <c r="A248" s="63"/>
      <c r="B248" s="62"/>
      <c r="C248" s="30" t="s">
        <v>16</v>
      </c>
      <c r="D248" s="31">
        <v>340.84737000000001</v>
      </c>
      <c r="E248" s="31">
        <v>0</v>
      </c>
      <c r="F248" s="33">
        <v>0</v>
      </c>
      <c r="G248" s="64"/>
      <c r="K248" s="4"/>
    </row>
    <row r="249" spans="1:11" ht="60" x14ac:dyDescent="0.2">
      <c r="A249" s="63"/>
      <c r="B249" s="62"/>
      <c r="C249" s="30" t="s">
        <v>17</v>
      </c>
      <c r="D249" s="31">
        <v>0</v>
      </c>
      <c r="E249" s="31">
        <v>0</v>
      </c>
      <c r="F249" s="33">
        <v>0</v>
      </c>
      <c r="G249" s="64"/>
      <c r="K249" s="4"/>
    </row>
    <row r="250" spans="1:11" ht="45" x14ac:dyDescent="0.25">
      <c r="A250" s="63"/>
      <c r="B250" s="62"/>
      <c r="C250" s="34" t="s">
        <v>123</v>
      </c>
      <c r="D250" s="31">
        <v>0</v>
      </c>
      <c r="E250" s="31">
        <v>0</v>
      </c>
      <c r="F250" s="33">
        <v>0</v>
      </c>
      <c r="G250" s="64"/>
      <c r="K250" s="4"/>
    </row>
    <row r="251" spans="1:11" ht="12" customHeight="1" x14ac:dyDescent="0.2">
      <c r="A251" s="63" t="s">
        <v>27</v>
      </c>
      <c r="B251" s="62" t="s">
        <v>82</v>
      </c>
      <c r="C251" s="30" t="s">
        <v>5</v>
      </c>
      <c r="D251" s="31">
        <f>D253+D254+D252</f>
        <v>24606</v>
      </c>
      <c r="E251" s="31">
        <f>E253+E254+E252</f>
        <v>24606</v>
      </c>
      <c r="F251" s="32">
        <f>E251*100/D251</f>
        <v>100</v>
      </c>
      <c r="G251" s="64" t="s">
        <v>93</v>
      </c>
      <c r="K251" s="4"/>
    </row>
    <row r="252" spans="1:11" ht="12" customHeight="1" x14ac:dyDescent="0.2">
      <c r="A252" s="63"/>
      <c r="B252" s="62"/>
      <c r="C252" s="30" t="s">
        <v>14</v>
      </c>
      <c r="D252" s="31">
        <v>0</v>
      </c>
      <c r="E252" s="31">
        <v>0</v>
      </c>
      <c r="F252" s="32">
        <v>0</v>
      </c>
      <c r="G252" s="64"/>
      <c r="K252" s="4"/>
    </row>
    <row r="253" spans="1:11" ht="12.75" customHeight="1" x14ac:dyDescent="0.2">
      <c r="A253" s="63"/>
      <c r="B253" s="62"/>
      <c r="C253" s="30" t="s">
        <v>6</v>
      </c>
      <c r="D253" s="31">
        <v>0</v>
      </c>
      <c r="E253" s="31">
        <v>0</v>
      </c>
      <c r="F253" s="32">
        <v>0</v>
      </c>
      <c r="G253" s="64"/>
      <c r="K253" s="4"/>
    </row>
    <row r="254" spans="1:11" ht="12.75" customHeight="1" x14ac:dyDescent="0.2">
      <c r="A254" s="63"/>
      <c r="B254" s="62"/>
      <c r="C254" s="30" t="s">
        <v>7</v>
      </c>
      <c r="D254" s="31">
        <f>D256</f>
        <v>24606</v>
      </c>
      <c r="E254" s="31">
        <f t="shared" ref="E254" si="36">E256</f>
        <v>24606</v>
      </c>
      <c r="F254" s="32">
        <f>E254*100/D254</f>
        <v>100</v>
      </c>
      <c r="G254" s="64"/>
      <c r="K254" s="4"/>
    </row>
    <row r="255" spans="1:11" ht="11.25" customHeight="1" x14ac:dyDescent="0.25">
      <c r="A255" s="63"/>
      <c r="B255" s="62"/>
      <c r="C255" s="34" t="s">
        <v>15</v>
      </c>
      <c r="D255" s="31"/>
      <c r="E255" s="31"/>
      <c r="F255" s="33"/>
      <c r="G255" s="64"/>
      <c r="K255" s="4"/>
    </row>
    <row r="256" spans="1:11" ht="12" customHeight="1" x14ac:dyDescent="0.2">
      <c r="A256" s="63"/>
      <c r="B256" s="62"/>
      <c r="C256" s="30" t="s">
        <v>16</v>
      </c>
      <c r="D256" s="31">
        <v>24606</v>
      </c>
      <c r="E256" s="31">
        <v>24606</v>
      </c>
      <c r="F256" s="32">
        <f>E256*100/D256</f>
        <v>100</v>
      </c>
      <c r="G256" s="64"/>
      <c r="K256" s="4"/>
    </row>
    <row r="257" spans="1:11" ht="54.75" customHeight="1" x14ac:dyDescent="0.2">
      <c r="A257" s="63"/>
      <c r="B257" s="62"/>
      <c r="C257" s="30" t="s">
        <v>17</v>
      </c>
      <c r="D257" s="31">
        <v>0</v>
      </c>
      <c r="E257" s="31">
        <v>0</v>
      </c>
      <c r="F257" s="33">
        <v>0</v>
      </c>
      <c r="G257" s="64"/>
      <c r="K257" s="4"/>
    </row>
    <row r="258" spans="1:11" ht="39" customHeight="1" x14ac:dyDescent="0.25">
      <c r="A258" s="63"/>
      <c r="B258" s="62"/>
      <c r="C258" s="34" t="s">
        <v>123</v>
      </c>
      <c r="D258" s="31">
        <v>0</v>
      </c>
      <c r="E258" s="31">
        <v>0</v>
      </c>
      <c r="F258" s="33">
        <v>0</v>
      </c>
      <c r="G258" s="64"/>
      <c r="K258" s="4"/>
    </row>
    <row r="259" spans="1:11" ht="13.5" customHeight="1" x14ac:dyDescent="0.2">
      <c r="A259" s="63" t="s">
        <v>28</v>
      </c>
      <c r="B259" s="62" t="s">
        <v>83</v>
      </c>
      <c r="C259" s="30" t="s">
        <v>5</v>
      </c>
      <c r="D259" s="31">
        <f>D261+D262+D260</f>
        <v>2124.9</v>
      </c>
      <c r="E259" s="31">
        <f>E261+E262+E260</f>
        <v>2124.9</v>
      </c>
      <c r="F259" s="32">
        <f>E259*100/D259</f>
        <v>100</v>
      </c>
      <c r="G259" s="64" t="s">
        <v>98</v>
      </c>
      <c r="K259" s="4"/>
    </row>
    <row r="260" spans="1:11" ht="12" customHeight="1" x14ac:dyDescent="0.2">
      <c r="A260" s="63"/>
      <c r="B260" s="62"/>
      <c r="C260" s="30" t="s">
        <v>14</v>
      </c>
      <c r="D260" s="31">
        <v>0</v>
      </c>
      <c r="E260" s="31">
        <v>0</v>
      </c>
      <c r="F260" s="32">
        <v>0</v>
      </c>
      <c r="G260" s="64"/>
      <c r="K260" s="4"/>
    </row>
    <row r="261" spans="1:11" ht="15" x14ac:dyDescent="0.2">
      <c r="A261" s="63"/>
      <c r="B261" s="62"/>
      <c r="C261" s="30" t="s">
        <v>6</v>
      </c>
      <c r="D261" s="31">
        <v>0</v>
      </c>
      <c r="E261" s="31">
        <v>0</v>
      </c>
      <c r="F261" s="32">
        <v>0</v>
      </c>
      <c r="G261" s="64"/>
      <c r="K261" s="4"/>
    </row>
    <row r="262" spans="1:11" ht="15" x14ac:dyDescent="0.2">
      <c r="A262" s="63"/>
      <c r="B262" s="62"/>
      <c r="C262" s="30" t="s">
        <v>7</v>
      </c>
      <c r="D262" s="31">
        <f>D264</f>
        <v>2124.9</v>
      </c>
      <c r="E262" s="31">
        <f t="shared" ref="E262" si="37">E264</f>
        <v>2124.9</v>
      </c>
      <c r="F262" s="32">
        <f>E262*100/D262</f>
        <v>100</v>
      </c>
      <c r="G262" s="64"/>
      <c r="K262" s="4"/>
    </row>
    <row r="263" spans="1:11" ht="12" customHeight="1" x14ac:dyDescent="0.25">
      <c r="A263" s="63"/>
      <c r="B263" s="62"/>
      <c r="C263" s="34" t="s">
        <v>15</v>
      </c>
      <c r="D263" s="31"/>
      <c r="E263" s="31"/>
      <c r="F263" s="33"/>
      <c r="G263" s="64"/>
      <c r="K263" s="4"/>
    </row>
    <row r="264" spans="1:11" ht="12" customHeight="1" x14ac:dyDescent="0.2">
      <c r="A264" s="63"/>
      <c r="B264" s="62"/>
      <c r="C264" s="30" t="s">
        <v>16</v>
      </c>
      <c r="D264" s="31">
        <v>2124.9</v>
      </c>
      <c r="E264" s="31">
        <v>2124.9</v>
      </c>
      <c r="F264" s="32">
        <f>E264*100/D264</f>
        <v>100</v>
      </c>
      <c r="G264" s="64"/>
      <c r="K264" s="4"/>
    </row>
    <row r="265" spans="1:11" ht="54" customHeight="1" x14ac:dyDescent="0.2">
      <c r="A265" s="63"/>
      <c r="B265" s="62"/>
      <c r="C265" s="30" t="s">
        <v>17</v>
      </c>
      <c r="D265" s="31">
        <v>0</v>
      </c>
      <c r="E265" s="31">
        <v>0</v>
      </c>
      <c r="F265" s="33">
        <v>0</v>
      </c>
      <c r="G265" s="64"/>
      <c r="K265" s="4"/>
    </row>
    <row r="266" spans="1:11" ht="42" customHeight="1" x14ac:dyDescent="0.25">
      <c r="A266" s="63"/>
      <c r="B266" s="62"/>
      <c r="C266" s="34" t="s">
        <v>123</v>
      </c>
      <c r="D266" s="31">
        <v>0</v>
      </c>
      <c r="E266" s="31">
        <v>0</v>
      </c>
      <c r="F266" s="33">
        <v>0</v>
      </c>
      <c r="G266" s="64"/>
      <c r="K266" s="4"/>
    </row>
    <row r="267" spans="1:11" ht="26.25" customHeight="1" x14ac:dyDescent="0.2">
      <c r="A267" s="65" t="s">
        <v>74</v>
      </c>
      <c r="B267" s="65"/>
      <c r="C267" s="65"/>
      <c r="D267" s="65"/>
      <c r="E267" s="65"/>
      <c r="F267" s="65"/>
      <c r="G267" s="65"/>
      <c r="K267" s="4"/>
    </row>
    <row r="268" spans="1:11" ht="72" customHeight="1" x14ac:dyDescent="0.2">
      <c r="A268" s="63" t="s">
        <v>9</v>
      </c>
      <c r="B268" s="62" t="s">
        <v>75</v>
      </c>
      <c r="C268" s="30" t="s">
        <v>5</v>
      </c>
      <c r="D268" s="31">
        <f>D270+D271+D269</f>
        <v>72047.5</v>
      </c>
      <c r="E268" s="31">
        <f>E270+E271+E269</f>
        <v>72047.5</v>
      </c>
      <c r="F268" s="32">
        <f>E268*100/D268</f>
        <v>100</v>
      </c>
      <c r="G268" s="61" t="s">
        <v>77</v>
      </c>
      <c r="K268" s="4"/>
    </row>
    <row r="269" spans="1:11" ht="17.45" customHeight="1" x14ac:dyDescent="0.2">
      <c r="A269" s="63"/>
      <c r="B269" s="62"/>
      <c r="C269" s="30" t="s">
        <v>14</v>
      </c>
      <c r="D269" s="31">
        <v>0</v>
      </c>
      <c r="E269" s="31">
        <v>0</v>
      </c>
      <c r="F269" s="32">
        <v>0</v>
      </c>
      <c r="G269" s="61"/>
      <c r="K269" s="4"/>
    </row>
    <row r="270" spans="1:11" ht="27" customHeight="1" x14ac:dyDescent="0.2">
      <c r="A270" s="63"/>
      <c r="B270" s="62"/>
      <c r="C270" s="30" t="s">
        <v>6</v>
      </c>
      <c r="D270" s="31">
        <v>43228.5</v>
      </c>
      <c r="E270" s="31">
        <v>43228.5</v>
      </c>
      <c r="F270" s="32">
        <f>E270*100/D270</f>
        <v>100</v>
      </c>
      <c r="G270" s="61"/>
      <c r="K270" s="4"/>
    </row>
    <row r="271" spans="1:11" ht="22.9" customHeight="1" x14ac:dyDescent="0.2">
      <c r="A271" s="63"/>
      <c r="B271" s="62"/>
      <c r="C271" s="30" t="s">
        <v>7</v>
      </c>
      <c r="D271" s="31">
        <f>D273</f>
        <v>28819</v>
      </c>
      <c r="E271" s="31">
        <f>E273</f>
        <v>28819</v>
      </c>
      <c r="F271" s="32">
        <f>E271*100/D271</f>
        <v>100</v>
      </c>
      <c r="G271" s="61"/>
      <c r="K271" s="4"/>
    </row>
    <row r="272" spans="1:11" ht="15" x14ac:dyDescent="0.25">
      <c r="A272" s="63"/>
      <c r="B272" s="62"/>
      <c r="C272" s="34" t="s">
        <v>15</v>
      </c>
      <c r="D272" s="31"/>
      <c r="E272" s="31"/>
      <c r="F272" s="32"/>
      <c r="G272" s="61"/>
      <c r="K272" s="4"/>
    </row>
    <row r="273" spans="1:11" ht="24.6" customHeight="1" x14ac:dyDescent="0.2">
      <c r="A273" s="63"/>
      <c r="B273" s="62"/>
      <c r="C273" s="30" t="s">
        <v>16</v>
      </c>
      <c r="D273" s="31">
        <v>28819</v>
      </c>
      <c r="E273" s="31">
        <v>28819</v>
      </c>
      <c r="F273" s="32">
        <f>E273*100/D273</f>
        <v>100</v>
      </c>
      <c r="G273" s="61"/>
      <c r="K273" s="4"/>
    </row>
    <row r="274" spans="1:11" ht="60" x14ac:dyDescent="0.2">
      <c r="A274" s="63"/>
      <c r="B274" s="62"/>
      <c r="C274" s="30" t="s">
        <v>17</v>
      </c>
      <c r="D274" s="31">
        <v>0</v>
      </c>
      <c r="E274" s="31">
        <v>0</v>
      </c>
      <c r="F274" s="33">
        <v>0</v>
      </c>
      <c r="G274" s="61"/>
      <c r="K274" s="4"/>
    </row>
    <row r="275" spans="1:11" ht="45" x14ac:dyDescent="0.25">
      <c r="A275" s="63"/>
      <c r="B275" s="62"/>
      <c r="C275" s="34" t="s">
        <v>123</v>
      </c>
      <c r="D275" s="31">
        <v>0</v>
      </c>
      <c r="E275" s="31">
        <v>0</v>
      </c>
      <c r="F275" s="33">
        <v>0</v>
      </c>
      <c r="G275" s="61"/>
      <c r="K275" s="4"/>
    </row>
    <row r="276" spans="1:11" ht="15" customHeight="1" x14ac:dyDescent="0.2">
      <c r="A276" s="63" t="s">
        <v>26</v>
      </c>
      <c r="B276" s="62" t="s">
        <v>76</v>
      </c>
      <c r="C276" s="30" t="s">
        <v>5</v>
      </c>
      <c r="D276" s="31">
        <f>D278+D279+D277</f>
        <v>273285.2</v>
      </c>
      <c r="E276" s="31">
        <f>E278+E279+E277</f>
        <v>273285.2</v>
      </c>
      <c r="F276" s="32">
        <f>E276*100/D276</f>
        <v>100</v>
      </c>
      <c r="G276" s="61"/>
      <c r="K276" s="4"/>
    </row>
    <row r="277" spans="1:11" ht="15" x14ac:dyDescent="0.2">
      <c r="A277" s="63"/>
      <c r="B277" s="62"/>
      <c r="C277" s="30" t="s">
        <v>14</v>
      </c>
      <c r="D277" s="31">
        <v>0</v>
      </c>
      <c r="E277" s="31">
        <v>0</v>
      </c>
      <c r="F277" s="32">
        <v>0</v>
      </c>
      <c r="G277" s="61"/>
      <c r="K277" s="4"/>
    </row>
    <row r="278" spans="1:11" ht="15" x14ac:dyDescent="0.2">
      <c r="A278" s="63"/>
      <c r="B278" s="62"/>
      <c r="C278" s="30" t="s">
        <v>6</v>
      </c>
      <c r="D278" s="31">
        <v>273285.2</v>
      </c>
      <c r="E278" s="31">
        <v>273285.2</v>
      </c>
      <c r="F278" s="32">
        <f>E278*100/D278</f>
        <v>100</v>
      </c>
      <c r="G278" s="61"/>
      <c r="K278" s="4"/>
    </row>
    <row r="279" spans="1:11" ht="15" x14ac:dyDescent="0.2">
      <c r="A279" s="63"/>
      <c r="B279" s="62"/>
      <c r="C279" s="30" t="s">
        <v>7</v>
      </c>
      <c r="D279" s="31">
        <f>D281</f>
        <v>0</v>
      </c>
      <c r="E279" s="31">
        <f>E281</f>
        <v>0</v>
      </c>
      <c r="F279" s="32">
        <v>0</v>
      </c>
      <c r="G279" s="61"/>
      <c r="K279" s="4"/>
    </row>
    <row r="280" spans="1:11" ht="15" x14ac:dyDescent="0.25">
      <c r="A280" s="63"/>
      <c r="B280" s="62"/>
      <c r="C280" s="34" t="s">
        <v>15</v>
      </c>
      <c r="D280" s="31"/>
      <c r="E280" s="31"/>
      <c r="F280" s="32"/>
      <c r="G280" s="61"/>
      <c r="K280" s="4"/>
    </row>
    <row r="281" spans="1:11" ht="15" x14ac:dyDescent="0.2">
      <c r="A281" s="63"/>
      <c r="B281" s="62"/>
      <c r="C281" s="30" t="s">
        <v>16</v>
      </c>
      <c r="D281" s="31">
        <v>0</v>
      </c>
      <c r="E281" s="31">
        <v>0</v>
      </c>
      <c r="F281" s="32">
        <v>0</v>
      </c>
      <c r="G281" s="61"/>
      <c r="K281" s="4"/>
    </row>
    <row r="282" spans="1:11" ht="60" x14ac:dyDescent="0.2">
      <c r="A282" s="63"/>
      <c r="B282" s="62"/>
      <c r="C282" s="30" t="s">
        <v>17</v>
      </c>
      <c r="D282" s="31">
        <v>0</v>
      </c>
      <c r="E282" s="31">
        <v>0</v>
      </c>
      <c r="F282" s="33">
        <v>0</v>
      </c>
      <c r="G282" s="61"/>
      <c r="K282" s="4"/>
    </row>
    <row r="283" spans="1:11" ht="45" x14ac:dyDescent="0.25">
      <c r="A283" s="63"/>
      <c r="B283" s="62"/>
      <c r="C283" s="34" t="s">
        <v>123</v>
      </c>
      <c r="D283" s="31">
        <v>0</v>
      </c>
      <c r="E283" s="31">
        <v>0</v>
      </c>
      <c r="F283" s="33">
        <v>0</v>
      </c>
      <c r="G283" s="61"/>
      <c r="K283" s="4"/>
    </row>
    <row r="284" spans="1:11" ht="14.25" customHeight="1" x14ac:dyDescent="0.2">
      <c r="A284" s="82"/>
      <c r="B284" s="83" t="s">
        <v>8</v>
      </c>
      <c r="C284" s="45" t="s">
        <v>5</v>
      </c>
      <c r="D284" s="46">
        <f>D285+D286+D287</f>
        <v>897311.45836000005</v>
      </c>
      <c r="E284" s="46">
        <f>E285+E286+E287</f>
        <v>786714.9375</v>
      </c>
      <c r="F284" s="47">
        <f>E284*100/D284</f>
        <v>87.674678638102392</v>
      </c>
      <c r="G284" s="81"/>
      <c r="H284" s="5"/>
      <c r="J284" s="5"/>
      <c r="K284" s="4"/>
    </row>
    <row r="285" spans="1:11" ht="15.75" customHeight="1" x14ac:dyDescent="0.2">
      <c r="A285" s="82"/>
      <c r="B285" s="83"/>
      <c r="C285" s="45" t="s">
        <v>14</v>
      </c>
      <c r="D285" s="46">
        <f>D14+D22+D30+D39+D47+D55+D63+D71+D79+D87+D95+D103+D111+D119+D127+D135+D143+D151+D159+D167+D175+D183+D192+D201+D209+D218+D227+D236+D244+D252+D260+D269+D277</f>
        <v>0</v>
      </c>
      <c r="E285" s="46">
        <f>E14+E22+E30+E39+E47+E55+E63+E71+E79+E87+E95+E103+E111+E119+E127+E135+E143+E151+E159+E167+E175+E183+E192+E201+E209+E218+E227+E236+E244+E252+E260+E269+E277</f>
        <v>0</v>
      </c>
      <c r="F285" s="47">
        <v>0</v>
      </c>
      <c r="G285" s="81"/>
      <c r="H285" s="5"/>
      <c r="J285" s="5"/>
      <c r="K285" s="4"/>
    </row>
    <row r="286" spans="1:11" ht="13.5" customHeight="1" x14ac:dyDescent="0.2">
      <c r="A286" s="82"/>
      <c r="B286" s="83"/>
      <c r="C286" s="45" t="s">
        <v>6</v>
      </c>
      <c r="D286" s="46">
        <f t="shared" ref="D286:E291" si="38">D15+D23+D31+D40+D48+D56+D64+D72+D80+D88+D96+D104+D112+D120+D128+D136+D144+D152+D160+D168+D176+D184+D193+D202+D210+D219+D228+D237+D245+D253+D261+D270+D278</f>
        <v>396875</v>
      </c>
      <c r="E286" s="46">
        <f t="shared" si="38"/>
        <v>396871.19754000002</v>
      </c>
      <c r="F286" s="47">
        <f t="shared" ref="F286:F291" si="39">E286*100/D286</f>
        <v>99.999041899842524</v>
      </c>
      <c r="G286" s="81"/>
      <c r="H286" s="5"/>
      <c r="J286" s="5"/>
      <c r="K286" s="4"/>
    </row>
    <row r="287" spans="1:11" ht="13.5" customHeight="1" x14ac:dyDescent="0.2">
      <c r="A287" s="82"/>
      <c r="B287" s="83"/>
      <c r="C287" s="45" t="s">
        <v>7</v>
      </c>
      <c r="D287" s="46">
        <f t="shared" si="38"/>
        <v>500436.45835999999</v>
      </c>
      <c r="E287" s="46">
        <f t="shared" si="38"/>
        <v>389843.73996000004</v>
      </c>
      <c r="F287" s="47">
        <f t="shared" si="39"/>
        <v>77.900747127332082</v>
      </c>
      <c r="G287" s="81"/>
      <c r="H287" s="5"/>
      <c r="J287" s="5"/>
      <c r="K287" s="4"/>
    </row>
    <row r="288" spans="1:11" ht="10.5" customHeight="1" x14ac:dyDescent="0.2">
      <c r="A288" s="82"/>
      <c r="B288" s="83"/>
      <c r="C288" s="45" t="s">
        <v>15</v>
      </c>
      <c r="D288" s="46"/>
      <c r="E288" s="46"/>
      <c r="F288" s="47"/>
      <c r="G288" s="81"/>
      <c r="H288" s="5"/>
      <c r="J288" s="5"/>
      <c r="K288" s="4"/>
    </row>
    <row r="289" spans="1:214" ht="11.25" customHeight="1" x14ac:dyDescent="0.2">
      <c r="A289" s="82"/>
      <c r="B289" s="83"/>
      <c r="C289" s="45" t="s">
        <v>16</v>
      </c>
      <c r="D289" s="46">
        <f t="shared" si="38"/>
        <v>484032.30835999997</v>
      </c>
      <c r="E289" s="46">
        <f t="shared" ref="E289:E291" si="40">E18+E26+E34+E43+E51+E59+E67+E75+E83+E91+E99+E107+E115+E123+E131+E139+E147+E155+E163+E171+E179+E187+E196+E205+E213+E222+E231+E240+E248+E256+E264+E273+E281</f>
        <v>373439.53996000002</v>
      </c>
      <c r="F289" s="47">
        <f t="shared" si="39"/>
        <v>77.151779645720183</v>
      </c>
      <c r="G289" s="81"/>
      <c r="H289" s="5"/>
      <c r="J289" s="5"/>
      <c r="K289" s="4"/>
    </row>
    <row r="290" spans="1:214" ht="71.25" x14ac:dyDescent="0.2">
      <c r="A290" s="82"/>
      <c r="B290" s="83"/>
      <c r="C290" s="45" t="s">
        <v>17</v>
      </c>
      <c r="D290" s="42">
        <f t="shared" si="38"/>
        <v>16404.150000000001</v>
      </c>
      <c r="E290" s="42">
        <f t="shared" si="40"/>
        <v>16404.2</v>
      </c>
      <c r="F290" s="36">
        <f t="shared" si="39"/>
        <v>100.00030480091927</v>
      </c>
      <c r="G290" s="81"/>
      <c r="H290" s="5"/>
      <c r="J290" s="5"/>
      <c r="K290" s="4"/>
    </row>
    <row r="291" spans="1:214" ht="42.75" x14ac:dyDescent="0.2">
      <c r="A291" s="82"/>
      <c r="B291" s="83"/>
      <c r="C291" s="45" t="s">
        <v>123</v>
      </c>
      <c r="D291" s="42">
        <f t="shared" si="38"/>
        <v>115566.9</v>
      </c>
      <c r="E291" s="42">
        <f t="shared" si="40"/>
        <v>61711.950719999993</v>
      </c>
      <c r="F291" s="36">
        <f t="shared" si="39"/>
        <v>53.399330361894279</v>
      </c>
      <c r="G291" s="81"/>
      <c r="I291" s="5"/>
      <c r="J291" s="5"/>
      <c r="K291" s="4"/>
    </row>
    <row r="292" spans="1:214" ht="5.25" customHeight="1" x14ac:dyDescent="0.2">
      <c r="K292" s="4"/>
    </row>
    <row r="293" spans="1:214" ht="3" customHeight="1" x14ac:dyDescent="0.2"/>
    <row r="294" spans="1:214" s="10" customFormat="1" ht="20.25" x14ac:dyDescent="0.3">
      <c r="A294" s="48" t="s">
        <v>10</v>
      </c>
      <c r="B294" s="48"/>
      <c r="C294" s="50"/>
      <c r="D294" s="51"/>
      <c r="E294" s="52"/>
      <c r="F294" s="51"/>
      <c r="G294" s="53"/>
    </row>
    <row r="295" spans="1:214" s="10" customFormat="1" ht="29.25" customHeight="1" x14ac:dyDescent="0.3">
      <c r="A295" s="48" t="s">
        <v>11</v>
      </c>
      <c r="B295" s="41"/>
      <c r="C295" s="50"/>
      <c r="D295" s="51"/>
      <c r="E295" s="19"/>
      <c r="F295" s="19" t="s">
        <v>22</v>
      </c>
      <c r="G295" s="54" t="s">
        <v>99</v>
      </c>
      <c r="H295" s="12"/>
    </row>
    <row r="296" spans="1:214" s="13" customFormat="1" ht="60" customHeight="1" x14ac:dyDescent="0.3">
      <c r="A296" s="71" t="s">
        <v>121</v>
      </c>
      <c r="B296" s="71"/>
      <c r="C296" s="57"/>
      <c r="D296" s="57"/>
      <c r="E296" s="53"/>
      <c r="F296" s="53"/>
      <c r="G296" s="53" t="s">
        <v>122</v>
      </c>
      <c r="H296" s="15"/>
      <c r="P296" s="15"/>
      <c r="R296" s="14"/>
      <c r="S296" s="16"/>
      <c r="T296" s="16"/>
      <c r="U296" s="16"/>
      <c r="V296" s="16"/>
    </row>
    <row r="297" spans="1:214" s="10" customFormat="1" ht="30.75" customHeight="1" x14ac:dyDescent="0.3">
      <c r="A297" s="49" t="s">
        <v>18</v>
      </c>
      <c r="B297" s="41"/>
      <c r="C297" s="50"/>
      <c r="D297" s="51"/>
      <c r="E297" s="19"/>
      <c r="F297" s="19"/>
      <c r="G297" s="55" t="s">
        <v>102</v>
      </c>
      <c r="H297" s="12"/>
    </row>
    <row r="298" spans="1:214" s="10" customFormat="1" ht="48.75" customHeight="1" x14ac:dyDescent="0.3">
      <c r="A298" s="60" t="s">
        <v>88</v>
      </c>
      <c r="B298" s="60"/>
      <c r="C298" s="56"/>
      <c r="D298" s="53"/>
      <c r="E298" s="19"/>
      <c r="F298" s="19"/>
      <c r="G298" s="53" t="s">
        <v>100</v>
      </c>
      <c r="H298" s="15"/>
    </row>
    <row r="299" spans="1:214" s="6" customFormat="1" ht="9.75" customHeight="1" x14ac:dyDescent="0.2">
      <c r="A299" s="1"/>
      <c r="C299" s="1"/>
      <c r="D299" s="1"/>
      <c r="E299" s="3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</row>
    <row r="300" spans="1:214" s="6" customFormat="1" ht="12" customHeight="1" x14ac:dyDescent="0.2">
      <c r="A300" s="17" t="s">
        <v>21</v>
      </c>
      <c r="B300" s="17"/>
      <c r="C300" s="18"/>
      <c r="D300" s="18"/>
      <c r="E300" s="1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</row>
    <row r="301" spans="1:214" ht="12.75" customHeight="1" x14ac:dyDescent="0.2">
      <c r="A301" s="80" t="s">
        <v>19</v>
      </c>
      <c r="B301" s="80"/>
      <c r="C301" s="80"/>
      <c r="D301" s="80"/>
      <c r="E301" s="80"/>
    </row>
    <row r="302" spans="1:214" ht="12.75" customHeight="1" x14ac:dyDescent="0.2">
      <c r="A302" s="17" t="s">
        <v>20</v>
      </c>
      <c r="B302" s="17"/>
      <c r="C302" s="18"/>
      <c r="D302" s="18"/>
      <c r="E302" s="18"/>
    </row>
  </sheetData>
  <mergeCells count="123">
    <mergeCell ref="A182:A189"/>
    <mergeCell ref="B182:B189"/>
    <mergeCell ref="G182:G189"/>
    <mergeCell ref="A166:A173"/>
    <mergeCell ref="A118:A125"/>
    <mergeCell ref="B118:B125"/>
    <mergeCell ref="G118:G125"/>
    <mergeCell ref="A126:A133"/>
    <mergeCell ref="B134:B141"/>
    <mergeCell ref="A134:A141"/>
    <mergeCell ref="G134:G141"/>
    <mergeCell ref="B166:B173"/>
    <mergeCell ref="G166:G173"/>
    <mergeCell ref="G150:G157"/>
    <mergeCell ref="B158:B165"/>
    <mergeCell ref="A158:A165"/>
    <mergeCell ref="G158:G165"/>
    <mergeCell ref="A174:A181"/>
    <mergeCell ref="B174:B181"/>
    <mergeCell ref="G174:G181"/>
    <mergeCell ref="B102:B109"/>
    <mergeCell ref="A102:A109"/>
    <mergeCell ref="G102:G109"/>
    <mergeCell ref="B110:B117"/>
    <mergeCell ref="A110:A117"/>
    <mergeCell ref="G110:G117"/>
    <mergeCell ref="B86:B93"/>
    <mergeCell ref="A86:A93"/>
    <mergeCell ref="G86:G93"/>
    <mergeCell ref="B94:B101"/>
    <mergeCell ref="A94:A101"/>
    <mergeCell ref="G94:G101"/>
    <mergeCell ref="B78:B85"/>
    <mergeCell ref="A78:A85"/>
    <mergeCell ref="G78:G85"/>
    <mergeCell ref="B21:B28"/>
    <mergeCell ref="A21:A28"/>
    <mergeCell ref="G21:G28"/>
    <mergeCell ref="A54:A61"/>
    <mergeCell ref="B54:B61"/>
    <mergeCell ref="G54:G61"/>
    <mergeCell ref="G29:G36"/>
    <mergeCell ref="G38:G45"/>
    <mergeCell ref="G46:G53"/>
    <mergeCell ref="A37:G37"/>
    <mergeCell ref="A301:E301"/>
    <mergeCell ref="G284:G291"/>
    <mergeCell ref="G13:G20"/>
    <mergeCell ref="A284:A291"/>
    <mergeCell ref="B284:B291"/>
    <mergeCell ref="B29:B36"/>
    <mergeCell ref="A29:A36"/>
    <mergeCell ref="A38:A45"/>
    <mergeCell ref="B38:B45"/>
    <mergeCell ref="A46:A53"/>
    <mergeCell ref="A235:A242"/>
    <mergeCell ref="G142:G149"/>
    <mergeCell ref="B150:B157"/>
    <mergeCell ref="A150:A157"/>
    <mergeCell ref="B62:B69"/>
    <mergeCell ref="A62:A69"/>
    <mergeCell ref="G62:G69"/>
    <mergeCell ref="B70:B77"/>
    <mergeCell ref="A70:A77"/>
    <mergeCell ref="G70:G77"/>
    <mergeCell ref="B217:B224"/>
    <mergeCell ref="A217:A224"/>
    <mergeCell ref="G217:G224"/>
    <mergeCell ref="A225:G225"/>
    <mergeCell ref="A12:G12"/>
    <mergeCell ref="A13:A20"/>
    <mergeCell ref="B13:B20"/>
    <mergeCell ref="A296:B296"/>
    <mergeCell ref="A2:G2"/>
    <mergeCell ref="A6:G6"/>
    <mergeCell ref="A7:G7"/>
    <mergeCell ref="A9:A10"/>
    <mergeCell ref="B9:B10"/>
    <mergeCell ref="C9:C10"/>
    <mergeCell ref="D9:E9"/>
    <mergeCell ref="F9:F10"/>
    <mergeCell ref="G9:G10"/>
    <mergeCell ref="A3:G3"/>
    <mergeCell ref="A4:G4"/>
    <mergeCell ref="B46:B53"/>
    <mergeCell ref="B235:B242"/>
    <mergeCell ref="B126:B133"/>
    <mergeCell ref="A200:A207"/>
    <mergeCell ref="B200:B207"/>
    <mergeCell ref="G126:G133"/>
    <mergeCell ref="G200:G207"/>
    <mergeCell ref="B142:B149"/>
    <mergeCell ref="A142:A149"/>
    <mergeCell ref="B226:B233"/>
    <mergeCell ref="A226:A233"/>
    <mergeCell ref="G226:G233"/>
    <mergeCell ref="A234:G234"/>
    <mergeCell ref="A190:G190"/>
    <mergeCell ref="B191:B198"/>
    <mergeCell ref="A191:A198"/>
    <mergeCell ref="G191:G198"/>
    <mergeCell ref="A199:G199"/>
    <mergeCell ref="B208:B215"/>
    <mergeCell ref="A208:A215"/>
    <mergeCell ref="G208:G215"/>
    <mergeCell ref="A216:G216"/>
    <mergeCell ref="A298:B298"/>
    <mergeCell ref="G235:G242"/>
    <mergeCell ref="B243:B250"/>
    <mergeCell ref="A243:A250"/>
    <mergeCell ref="G243:G250"/>
    <mergeCell ref="A267:G267"/>
    <mergeCell ref="B268:B275"/>
    <mergeCell ref="A268:A275"/>
    <mergeCell ref="B276:B283"/>
    <mergeCell ref="A276:A283"/>
    <mergeCell ref="B251:B258"/>
    <mergeCell ref="A251:A258"/>
    <mergeCell ref="G251:G258"/>
    <mergeCell ref="A259:A266"/>
    <mergeCell ref="B259:B266"/>
    <mergeCell ref="G259:G266"/>
    <mergeCell ref="G268:G283"/>
  </mergeCells>
  <phoneticPr fontId="13" type="noConversion"/>
  <printOptions horizontalCentered="1"/>
  <pageMargins left="0.39370078740157483" right="0.39370078740157483" top="0.35433070866141736" bottom="0.15748031496062992" header="0" footer="0"/>
  <pageSetup paperSize="9" scale="80" fitToHeight="0" orientation="landscape" r:id="rId1"/>
  <headerFooter alignWithMargins="0"/>
  <rowBreaks count="11" manualBreakCount="11">
    <brk id="36" max="6" man="1"/>
    <brk id="61" max="6" man="1"/>
    <brk id="85" max="6" man="1"/>
    <brk id="109" max="6" man="1"/>
    <brk id="133" max="6" man="1"/>
    <brk id="157" max="6" man="1"/>
    <brk id="181" max="6" man="1"/>
    <brk id="207" max="6" man="1"/>
    <brk id="224" max="6" man="1"/>
    <brk id="250" max="6" man="1"/>
    <brk id="2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 Набока</dc:creator>
  <cp:lastModifiedBy>Колесникова О.М.</cp:lastModifiedBy>
  <cp:lastPrinted>2023-02-22T10:40:26Z</cp:lastPrinted>
  <dcterms:created xsi:type="dcterms:W3CDTF">2017-01-16T04:02:02Z</dcterms:created>
  <dcterms:modified xsi:type="dcterms:W3CDTF">2023-02-22T10:40:34Z</dcterms:modified>
</cp:coreProperties>
</file>