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40" windowHeight="9795" firstSheet="3" activeTab="3"/>
  </bookViews>
  <sheets>
    <sheet name="паспорт МП" sheetId="1" state="hidden" r:id="rId1"/>
    <sheet name="мероприятия" sheetId="2" state="hidden" r:id="rId2"/>
    <sheet name="показатели" sheetId="4" state="hidden" r:id="rId3"/>
    <sheet name="Исполнение" sheetId="3" r:id="rId4"/>
    <sheet name="Исполнение показателей" sheetId="5" state="hidden" r:id="rId5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7" i="5"/>
  <c r="C8" i="5"/>
  <c r="C2" i="5"/>
  <c r="F14" i="3" l="1"/>
  <c r="E86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7" i="3"/>
  <c r="E36" i="3"/>
  <c r="E35" i="3"/>
  <c r="E34" i="3"/>
  <c r="E32" i="3"/>
  <c r="E31" i="3"/>
  <c r="E30" i="3"/>
  <c r="E29" i="3"/>
  <c r="E27" i="3"/>
  <c r="E25" i="3"/>
  <c r="E24" i="3"/>
  <c r="E23" i="3"/>
  <c r="E22" i="3"/>
  <c r="E21" i="3"/>
  <c r="E20" i="3"/>
  <c r="E19" i="3"/>
  <c r="E18" i="3"/>
  <c r="E17" i="3"/>
  <c r="E16" i="3"/>
  <c r="E15" i="3"/>
  <c r="E14" i="3"/>
  <c r="E12" i="3"/>
  <c r="E11" i="3"/>
  <c r="E10" i="3"/>
  <c r="E8" i="3"/>
  <c r="E7" i="3"/>
  <c r="E6" i="3"/>
  <c r="E5" i="3"/>
  <c r="E3" i="5" l="1"/>
  <c r="E4" i="5"/>
  <c r="E5" i="5"/>
  <c r="E6" i="5"/>
  <c r="E7" i="5"/>
  <c r="E8" i="5"/>
  <c r="E9" i="5"/>
  <c r="E2" i="5"/>
  <c r="F72" i="3" l="1"/>
  <c r="F69" i="3"/>
  <c r="F66" i="3"/>
  <c r="F63" i="3"/>
  <c r="F60" i="3"/>
  <c r="F57" i="3"/>
  <c r="F54" i="3"/>
  <c r="F51" i="3"/>
  <c r="F48" i="3"/>
  <c r="F45" i="3"/>
  <c r="F112" i="2" l="1"/>
  <c r="H112" i="2"/>
  <c r="I112" i="2"/>
  <c r="J112" i="2"/>
  <c r="G112" i="2"/>
  <c r="H110" i="2"/>
  <c r="H45" i="2"/>
  <c r="F110" i="2" l="1"/>
  <c r="F111" i="2"/>
  <c r="F42" i="3" l="1"/>
  <c r="F77" i="3"/>
  <c r="F75" i="3"/>
  <c r="F15" i="3"/>
  <c r="G15" i="3" s="1"/>
  <c r="F19" i="3"/>
  <c r="F17" i="3"/>
  <c r="G78" i="3"/>
  <c r="G62" i="3"/>
  <c r="G58" i="3"/>
  <c r="G54" i="3"/>
  <c r="G50" i="3"/>
  <c r="G46" i="3"/>
  <c r="G42" i="3"/>
  <c r="G20" i="3"/>
  <c r="G16" i="3"/>
  <c r="F40" i="3"/>
  <c r="F80" i="3" s="1"/>
  <c r="F41" i="3"/>
  <c r="F37" i="3"/>
  <c r="F36" i="3" s="1"/>
  <c r="F34" i="3"/>
  <c r="F8" i="3"/>
  <c r="G8" i="3" s="1"/>
  <c r="F32" i="3"/>
  <c r="F31" i="3" s="1"/>
  <c r="G31" i="3" s="1"/>
  <c r="F29" i="3"/>
  <c r="F27" i="3"/>
  <c r="F12" i="3"/>
  <c r="F11" i="3"/>
  <c r="F24" i="3" s="1"/>
  <c r="G24" i="3" s="1"/>
  <c r="F5" i="3"/>
  <c r="G43" i="3"/>
  <c r="G44" i="3"/>
  <c r="G45" i="3"/>
  <c r="G47" i="3"/>
  <c r="G48" i="3"/>
  <c r="G49" i="3"/>
  <c r="G51" i="3"/>
  <c r="G52" i="3"/>
  <c r="G53" i="3"/>
  <c r="G55" i="3"/>
  <c r="G56" i="3"/>
  <c r="G57" i="3"/>
  <c r="G59" i="3"/>
  <c r="G60" i="3"/>
  <c r="G61" i="3"/>
  <c r="G63" i="3"/>
  <c r="G64" i="3"/>
  <c r="G65" i="3"/>
  <c r="G69" i="3"/>
  <c r="G70" i="3"/>
  <c r="G71" i="3"/>
  <c r="G72" i="3"/>
  <c r="G73" i="3"/>
  <c r="G74" i="3"/>
  <c r="G75" i="3"/>
  <c r="G76" i="3"/>
  <c r="G35" i="3"/>
  <c r="G30" i="3"/>
  <c r="G17" i="3"/>
  <c r="G18" i="3"/>
  <c r="G19" i="3"/>
  <c r="G22" i="3"/>
  <c r="G6" i="3"/>
  <c r="F7" i="3" l="1"/>
  <c r="G12" i="3"/>
  <c r="G80" i="3"/>
  <c r="G5" i="3"/>
  <c r="G34" i="3"/>
  <c r="G77" i="3"/>
  <c r="G7" i="3"/>
  <c r="G29" i="3"/>
  <c r="G36" i="3"/>
  <c r="F39" i="3"/>
  <c r="F79" i="3" s="1"/>
  <c r="G79" i="3" s="1"/>
  <c r="G40" i="3"/>
  <c r="F81" i="3"/>
  <c r="G81" i="3" s="1"/>
  <c r="G41" i="3"/>
  <c r="G37" i="3"/>
  <c r="G32" i="3"/>
  <c r="F86" i="3"/>
  <c r="G86" i="3" s="1"/>
  <c r="G27" i="3"/>
  <c r="G14" i="3"/>
  <c r="F25" i="3"/>
  <c r="G11" i="3"/>
  <c r="F83" i="3"/>
  <c r="G83" i="3" s="1"/>
  <c r="F10" i="3"/>
  <c r="E119" i="2"/>
  <c r="E109" i="2"/>
  <c r="E100" i="2"/>
  <c r="E99" i="2"/>
  <c r="E98" i="2"/>
  <c r="E91" i="2"/>
  <c r="E90" i="2"/>
  <c r="E86" i="2"/>
  <c r="E79" i="2"/>
  <c r="E77" i="2"/>
  <c r="E75" i="2"/>
  <c r="E74" i="2"/>
  <c r="E72" i="2"/>
  <c r="E71" i="2"/>
  <c r="E69" i="2"/>
  <c r="E68" i="2"/>
  <c r="E66" i="2"/>
  <c r="E65" i="2"/>
  <c r="E63" i="2"/>
  <c r="E62" i="2"/>
  <c r="E60" i="2"/>
  <c r="E59" i="2"/>
  <c r="E57" i="2"/>
  <c r="E56" i="2"/>
  <c r="E54" i="2"/>
  <c r="E53" i="2"/>
  <c r="E51" i="2"/>
  <c r="E50" i="2"/>
  <c r="E48" i="2"/>
  <c r="E47" i="2"/>
  <c r="E44" i="2"/>
  <c r="E36" i="2"/>
  <c r="E31" i="2"/>
  <c r="E27" i="2"/>
  <c r="E23" i="2"/>
  <c r="E22" i="2"/>
  <c r="E19" i="2"/>
  <c r="E17" i="2"/>
  <c r="E14" i="2"/>
  <c r="E7" i="2"/>
  <c r="G39" i="3" l="1"/>
  <c r="G25" i="3"/>
  <c r="F84" i="3"/>
  <c r="G10" i="3"/>
  <c r="F23" i="3"/>
  <c r="G23" i="3" s="1"/>
  <c r="G42" i="2"/>
  <c r="I42" i="2"/>
  <c r="J42" i="2"/>
  <c r="F42" i="2"/>
  <c r="F41" i="2"/>
  <c r="E45" i="2"/>
  <c r="G84" i="3" l="1"/>
  <c r="F82" i="3"/>
  <c r="G82" i="3" s="1"/>
  <c r="H42" i="2"/>
  <c r="E42" i="2" s="1"/>
  <c r="F81" i="2"/>
  <c r="J76" i="2"/>
  <c r="I76" i="2"/>
  <c r="H76" i="2"/>
  <c r="G76" i="2"/>
  <c r="F76" i="2"/>
  <c r="F123" i="2"/>
  <c r="G123" i="2"/>
  <c r="H123" i="2"/>
  <c r="I123" i="2"/>
  <c r="J123" i="2"/>
  <c r="F125" i="2"/>
  <c r="E125" i="2" s="1"/>
  <c r="G125" i="2"/>
  <c r="H125" i="2"/>
  <c r="I125" i="2"/>
  <c r="J125" i="2"/>
  <c r="F126" i="2"/>
  <c r="G126" i="2"/>
  <c r="H126" i="2"/>
  <c r="I126" i="2"/>
  <c r="J126" i="2"/>
  <c r="F128" i="2"/>
  <c r="G128" i="2"/>
  <c r="H128" i="2"/>
  <c r="I128" i="2"/>
  <c r="J128" i="2"/>
  <c r="F129" i="2"/>
  <c r="E129" i="2" s="1"/>
  <c r="G129" i="2"/>
  <c r="H129" i="2"/>
  <c r="I129" i="2"/>
  <c r="J129" i="2"/>
  <c r="F131" i="2"/>
  <c r="G131" i="2"/>
  <c r="H131" i="2"/>
  <c r="I131" i="2"/>
  <c r="J131" i="2"/>
  <c r="F132" i="2"/>
  <c r="G132" i="2"/>
  <c r="H132" i="2"/>
  <c r="I132" i="2"/>
  <c r="J132" i="2"/>
  <c r="F134" i="2"/>
  <c r="G134" i="2"/>
  <c r="H134" i="2"/>
  <c r="I134" i="2"/>
  <c r="J134" i="2"/>
  <c r="F135" i="2"/>
  <c r="G135" i="2"/>
  <c r="H135" i="2"/>
  <c r="I135" i="2"/>
  <c r="J135" i="2"/>
  <c r="F137" i="2"/>
  <c r="E137" i="2" s="1"/>
  <c r="G137" i="2"/>
  <c r="H137" i="2"/>
  <c r="I137" i="2"/>
  <c r="J137" i="2"/>
  <c r="F138" i="2"/>
  <c r="G138" i="2"/>
  <c r="H138" i="2"/>
  <c r="I138" i="2"/>
  <c r="J138" i="2"/>
  <c r="F140" i="2"/>
  <c r="G140" i="2"/>
  <c r="H140" i="2"/>
  <c r="I140" i="2"/>
  <c r="J140" i="2"/>
  <c r="F141" i="2"/>
  <c r="G141" i="2"/>
  <c r="H141" i="2"/>
  <c r="I141" i="2"/>
  <c r="J141" i="2"/>
  <c r="F143" i="2"/>
  <c r="G143" i="2"/>
  <c r="H143" i="2"/>
  <c r="I143" i="2"/>
  <c r="J143" i="2"/>
  <c r="F144" i="2"/>
  <c r="G144" i="2"/>
  <c r="H144" i="2"/>
  <c r="I144" i="2"/>
  <c r="J144" i="2"/>
  <c r="F120" i="2"/>
  <c r="G120" i="2"/>
  <c r="H120" i="2"/>
  <c r="I120" i="2"/>
  <c r="J120" i="2"/>
  <c r="F114" i="2"/>
  <c r="G114" i="2"/>
  <c r="H114" i="2"/>
  <c r="I114" i="2"/>
  <c r="J114" i="2"/>
  <c r="F115" i="2"/>
  <c r="G115" i="2"/>
  <c r="H115" i="2"/>
  <c r="I115" i="2"/>
  <c r="J115" i="2"/>
  <c r="F89" i="2"/>
  <c r="G89" i="2"/>
  <c r="H89" i="2"/>
  <c r="I89" i="2"/>
  <c r="J89" i="2"/>
  <c r="F78" i="2"/>
  <c r="F40" i="2"/>
  <c r="F35" i="2"/>
  <c r="E35" i="2" s="1"/>
  <c r="G35" i="2"/>
  <c r="H35" i="2"/>
  <c r="I35" i="2"/>
  <c r="J35" i="2"/>
  <c r="F30" i="2"/>
  <c r="E89" i="2" l="1"/>
  <c r="E141" i="2"/>
  <c r="E115" i="2"/>
  <c r="E144" i="2"/>
  <c r="E140" i="2"/>
  <c r="E128" i="2"/>
  <c r="E114" i="2"/>
  <c r="E143" i="2"/>
  <c r="E135" i="2"/>
  <c r="E131" i="2"/>
  <c r="E123" i="2"/>
  <c r="E132" i="2"/>
  <c r="E120" i="2"/>
  <c r="E138" i="2"/>
  <c r="E134" i="2"/>
  <c r="E126" i="2"/>
  <c r="E76" i="2"/>
  <c r="H121" i="2"/>
  <c r="F122" i="2"/>
  <c r="G122" i="2"/>
  <c r="H122" i="2"/>
  <c r="I122" i="2"/>
  <c r="J122" i="2"/>
  <c r="F117" i="2"/>
  <c r="G117" i="2"/>
  <c r="H117" i="2"/>
  <c r="I117" i="2"/>
  <c r="J117" i="2"/>
  <c r="F113" i="2"/>
  <c r="G113" i="2"/>
  <c r="H113" i="2"/>
  <c r="J113" i="2"/>
  <c r="G111" i="2"/>
  <c r="H111" i="2"/>
  <c r="I111" i="2"/>
  <c r="I110" i="2" s="1"/>
  <c r="J111" i="2"/>
  <c r="J110" i="2" s="1"/>
  <c r="F82" i="2"/>
  <c r="I82" i="2"/>
  <c r="J82" i="2"/>
  <c r="H81" i="2"/>
  <c r="G82" i="2"/>
  <c r="H82" i="2"/>
  <c r="G41" i="2"/>
  <c r="H41" i="2"/>
  <c r="H40" i="2" s="1"/>
  <c r="I41" i="2"/>
  <c r="I81" i="2" s="1"/>
  <c r="J41" i="2"/>
  <c r="J81" i="2" s="1"/>
  <c r="F43" i="2"/>
  <c r="G43" i="2"/>
  <c r="H43" i="2"/>
  <c r="I43" i="2"/>
  <c r="J43" i="2"/>
  <c r="F46" i="2"/>
  <c r="G46" i="2"/>
  <c r="H46" i="2"/>
  <c r="I46" i="2"/>
  <c r="J46" i="2"/>
  <c r="F49" i="2"/>
  <c r="G49" i="2"/>
  <c r="H49" i="2"/>
  <c r="I49" i="2"/>
  <c r="J49" i="2"/>
  <c r="F52" i="2"/>
  <c r="G52" i="2"/>
  <c r="G121" i="2" s="1"/>
  <c r="H52" i="2"/>
  <c r="I52" i="2"/>
  <c r="I121" i="2" s="1"/>
  <c r="J52" i="2"/>
  <c r="J121" i="2" s="1"/>
  <c r="F55" i="2"/>
  <c r="G55" i="2"/>
  <c r="G124" i="2" s="1"/>
  <c r="H55" i="2"/>
  <c r="H124" i="2" s="1"/>
  <c r="I55" i="2"/>
  <c r="I124" i="2" s="1"/>
  <c r="J55" i="2"/>
  <c r="J124" i="2" s="1"/>
  <c r="F58" i="2"/>
  <c r="G58" i="2"/>
  <c r="G127" i="2" s="1"/>
  <c r="H58" i="2"/>
  <c r="H127" i="2" s="1"/>
  <c r="I58" i="2"/>
  <c r="I127" i="2" s="1"/>
  <c r="J58" i="2"/>
  <c r="J127" i="2" s="1"/>
  <c r="F61" i="2"/>
  <c r="G61" i="2"/>
  <c r="G130" i="2" s="1"/>
  <c r="H61" i="2"/>
  <c r="H130" i="2" s="1"/>
  <c r="I61" i="2"/>
  <c r="I130" i="2" s="1"/>
  <c r="J61" i="2"/>
  <c r="J130" i="2" s="1"/>
  <c r="F64" i="2"/>
  <c r="G64" i="2"/>
  <c r="G133" i="2" s="1"/>
  <c r="H64" i="2"/>
  <c r="H133" i="2" s="1"/>
  <c r="I64" i="2"/>
  <c r="I133" i="2" s="1"/>
  <c r="J64" i="2"/>
  <c r="J133" i="2" s="1"/>
  <c r="F67" i="2"/>
  <c r="G67" i="2"/>
  <c r="G136" i="2" s="1"/>
  <c r="H67" i="2"/>
  <c r="H136" i="2" s="1"/>
  <c r="I67" i="2"/>
  <c r="I136" i="2" s="1"/>
  <c r="J67" i="2"/>
  <c r="J136" i="2" s="1"/>
  <c r="F70" i="2"/>
  <c r="G70" i="2"/>
  <c r="G139" i="2" s="1"/>
  <c r="H70" i="2"/>
  <c r="H139" i="2" s="1"/>
  <c r="I70" i="2"/>
  <c r="I139" i="2" s="1"/>
  <c r="J70" i="2"/>
  <c r="J139" i="2" s="1"/>
  <c r="F73" i="2"/>
  <c r="G73" i="2"/>
  <c r="G142" i="2" s="1"/>
  <c r="H73" i="2"/>
  <c r="H142" i="2" s="1"/>
  <c r="I73" i="2"/>
  <c r="I142" i="2" s="1"/>
  <c r="J73" i="2"/>
  <c r="J142" i="2" s="1"/>
  <c r="G78" i="2"/>
  <c r="H78" i="2"/>
  <c r="E78" i="2" s="1"/>
  <c r="I78" i="2"/>
  <c r="J78" i="2"/>
  <c r="E43" i="2" l="1"/>
  <c r="E67" i="2"/>
  <c r="F136" i="2"/>
  <c r="E136" i="2" s="1"/>
  <c r="G81" i="2"/>
  <c r="E81" i="2" s="1"/>
  <c r="E41" i="2"/>
  <c r="E64" i="2"/>
  <c r="F133" i="2"/>
  <c r="E133" i="2" s="1"/>
  <c r="E52" i="2"/>
  <c r="E122" i="2"/>
  <c r="E73" i="2"/>
  <c r="F142" i="2"/>
  <c r="E142" i="2" s="1"/>
  <c r="E61" i="2"/>
  <c r="F130" i="2"/>
  <c r="E130" i="2" s="1"/>
  <c r="E49" i="2"/>
  <c r="E112" i="2"/>
  <c r="F121" i="2"/>
  <c r="E121" i="2" s="1"/>
  <c r="E55" i="2"/>
  <c r="F124" i="2"/>
  <c r="E124" i="2" s="1"/>
  <c r="E111" i="2"/>
  <c r="E110" i="2"/>
  <c r="E70" i="2"/>
  <c r="F139" i="2"/>
  <c r="E139" i="2" s="1"/>
  <c r="E58" i="2"/>
  <c r="F127" i="2"/>
  <c r="E127" i="2" s="1"/>
  <c r="E46" i="2"/>
  <c r="F80" i="2"/>
  <c r="E82" i="2"/>
  <c r="E117" i="2"/>
  <c r="G110" i="2"/>
  <c r="J80" i="2"/>
  <c r="H80" i="2"/>
  <c r="G80" i="2"/>
  <c r="G40" i="2"/>
  <c r="J40" i="2"/>
  <c r="I40" i="2"/>
  <c r="I113" i="2"/>
  <c r="E113" i="2" s="1"/>
  <c r="I80" i="2"/>
  <c r="F38" i="2"/>
  <c r="G38" i="2"/>
  <c r="G37" i="2" s="1"/>
  <c r="H38" i="2"/>
  <c r="H37" i="2" s="1"/>
  <c r="I38" i="2"/>
  <c r="I37" i="2" s="1"/>
  <c r="J38" i="2"/>
  <c r="J37" i="2" s="1"/>
  <c r="F33" i="2"/>
  <c r="G33" i="2"/>
  <c r="H33" i="2"/>
  <c r="I33" i="2"/>
  <c r="I32" i="2" s="1"/>
  <c r="J33" i="2"/>
  <c r="G32" i="2"/>
  <c r="H32" i="2"/>
  <c r="J32" i="2"/>
  <c r="G28" i="2"/>
  <c r="G87" i="2" s="1"/>
  <c r="H28" i="2"/>
  <c r="H87" i="2" s="1"/>
  <c r="I28" i="2"/>
  <c r="I87" i="2" s="1"/>
  <c r="H26" i="2"/>
  <c r="H85" i="2" s="1"/>
  <c r="K33" i="1" s="1"/>
  <c r="F25" i="2"/>
  <c r="F15" i="2"/>
  <c r="G15" i="2"/>
  <c r="H15" i="2"/>
  <c r="I15" i="2"/>
  <c r="J15" i="2"/>
  <c r="J28" i="2" s="1"/>
  <c r="J87" i="2" s="1"/>
  <c r="H13" i="2"/>
  <c r="I13" i="2"/>
  <c r="I26" i="2" s="1"/>
  <c r="F12" i="2"/>
  <c r="G12" i="2"/>
  <c r="G25" i="2" s="1"/>
  <c r="H12" i="2"/>
  <c r="H11" i="2" s="1"/>
  <c r="I12" i="2"/>
  <c r="I25" i="2" s="1"/>
  <c r="J12" i="2"/>
  <c r="J25" i="2" s="1"/>
  <c r="G30" i="2"/>
  <c r="H30" i="2"/>
  <c r="I30" i="2"/>
  <c r="J30" i="2"/>
  <c r="F21" i="2"/>
  <c r="G21" i="2"/>
  <c r="G118" i="2" s="1"/>
  <c r="G116" i="2" s="1"/>
  <c r="H21" i="2"/>
  <c r="I21" i="2"/>
  <c r="J21" i="2"/>
  <c r="J118" i="2" s="1"/>
  <c r="J116" i="2" s="1"/>
  <c r="F20" i="2"/>
  <c r="F16" i="2"/>
  <c r="G16" i="2"/>
  <c r="H16" i="2"/>
  <c r="I16" i="2"/>
  <c r="J16" i="2"/>
  <c r="F18" i="2"/>
  <c r="G18" i="2"/>
  <c r="H18" i="2"/>
  <c r="I18" i="2"/>
  <c r="J18" i="2"/>
  <c r="F6" i="2"/>
  <c r="G6" i="2"/>
  <c r="H6" i="2"/>
  <c r="I6" i="2"/>
  <c r="J6" i="2"/>
  <c r="F9" i="2"/>
  <c r="G9" i="2"/>
  <c r="H9" i="2"/>
  <c r="I9" i="2"/>
  <c r="J9" i="2"/>
  <c r="G8" i="2"/>
  <c r="H8" i="2"/>
  <c r="J8" i="2"/>
  <c r="P35" i="1" l="1"/>
  <c r="J105" i="2"/>
  <c r="J96" i="2"/>
  <c r="I24" i="2"/>
  <c r="I85" i="2"/>
  <c r="J108" i="2"/>
  <c r="J107" i="2" s="1"/>
  <c r="E9" i="2"/>
  <c r="F108" i="2"/>
  <c r="E18" i="2"/>
  <c r="E15" i="2"/>
  <c r="H25" i="2"/>
  <c r="H24" i="2" s="1"/>
  <c r="N35" i="1"/>
  <c r="I96" i="2"/>
  <c r="I105" i="2"/>
  <c r="E38" i="2"/>
  <c r="F37" i="2"/>
  <c r="E37" i="2" s="1"/>
  <c r="F84" i="2"/>
  <c r="I8" i="2"/>
  <c r="I108" i="2"/>
  <c r="I107" i="2" s="1"/>
  <c r="E6" i="2"/>
  <c r="E16" i="2"/>
  <c r="E21" i="2"/>
  <c r="F118" i="2"/>
  <c r="E30" i="2"/>
  <c r="E25" i="2"/>
  <c r="K35" i="1"/>
  <c r="H105" i="2"/>
  <c r="H96" i="2"/>
  <c r="E40" i="2"/>
  <c r="H108" i="2"/>
  <c r="H107" i="2" s="1"/>
  <c r="J20" i="2"/>
  <c r="I20" i="2"/>
  <c r="I118" i="2"/>
  <c r="I116" i="2" s="1"/>
  <c r="E12" i="2"/>
  <c r="G13" i="2"/>
  <c r="G26" i="2" s="1"/>
  <c r="G85" i="2" s="1"/>
  <c r="H35" i="1"/>
  <c r="G96" i="2"/>
  <c r="G105" i="2"/>
  <c r="E80" i="2"/>
  <c r="I84" i="2"/>
  <c r="F8" i="2"/>
  <c r="G20" i="2"/>
  <c r="E20" i="2" s="1"/>
  <c r="H20" i="2"/>
  <c r="H118" i="2"/>
  <c r="H116" i="2" s="1"/>
  <c r="J13" i="2"/>
  <c r="F13" i="2"/>
  <c r="F28" i="2"/>
  <c r="E33" i="2"/>
  <c r="F32" i="2"/>
  <c r="E32" i="2" s="1"/>
  <c r="J84" i="2"/>
  <c r="P32" i="1" s="1"/>
  <c r="H84" i="2"/>
  <c r="G108" i="2"/>
  <c r="G107" i="2" s="1"/>
  <c r="G84" i="2"/>
  <c r="H103" i="2"/>
  <c r="H94" i="2"/>
  <c r="H83" i="2"/>
  <c r="K31" i="1" s="1"/>
  <c r="I11" i="2"/>
  <c r="K32" i="1" l="1"/>
  <c r="H102" i="2"/>
  <c r="H93" i="2"/>
  <c r="E28" i="2"/>
  <c r="F87" i="2"/>
  <c r="H33" i="1"/>
  <c r="G103" i="2"/>
  <c r="G94" i="2"/>
  <c r="G11" i="2"/>
  <c r="E13" i="2"/>
  <c r="F26" i="2"/>
  <c r="F11" i="2"/>
  <c r="G24" i="2"/>
  <c r="E84" i="2"/>
  <c r="D32" i="1" s="1"/>
  <c r="E32" i="1"/>
  <c r="F93" i="2"/>
  <c r="E93" i="2" s="1"/>
  <c r="F102" i="2"/>
  <c r="J93" i="2"/>
  <c r="J26" i="2"/>
  <c r="J11" i="2"/>
  <c r="E8" i="2"/>
  <c r="N33" i="1"/>
  <c r="I94" i="2"/>
  <c r="I103" i="2"/>
  <c r="J102" i="2"/>
  <c r="G93" i="2"/>
  <c r="H32" i="1"/>
  <c r="N32" i="1"/>
  <c r="I102" i="2"/>
  <c r="I93" i="2"/>
  <c r="I83" i="2"/>
  <c r="E118" i="2"/>
  <c r="F116" i="2"/>
  <c r="E116" i="2" s="1"/>
  <c r="E108" i="2"/>
  <c r="F107" i="2"/>
  <c r="E107" i="2" s="1"/>
  <c r="G102" i="2"/>
  <c r="G83" i="2"/>
  <c r="H101" i="2"/>
  <c r="H92" i="2"/>
  <c r="N31" i="1" l="1"/>
  <c r="I101" i="2"/>
  <c r="I92" i="2"/>
  <c r="E11" i="2"/>
  <c r="J85" i="2"/>
  <c r="J24" i="2"/>
  <c r="E26" i="2"/>
  <c r="F85" i="2"/>
  <c r="F24" i="2"/>
  <c r="E24" i="2" s="1"/>
  <c r="G92" i="2"/>
  <c r="H31" i="1"/>
  <c r="E102" i="2"/>
  <c r="E87" i="2"/>
  <c r="D35" i="1" s="1"/>
  <c r="E35" i="1"/>
  <c r="F105" i="2"/>
  <c r="E105" i="2" s="1"/>
  <c r="F96" i="2"/>
  <c r="E96" i="2" s="1"/>
  <c r="G101" i="2"/>
  <c r="E85" i="2" l="1"/>
  <c r="D33" i="1" s="1"/>
  <c r="E33" i="1"/>
  <c r="F94" i="2"/>
  <c r="E94" i="2" s="1"/>
  <c r="F103" i="2"/>
  <c r="F83" i="2"/>
  <c r="P33" i="1"/>
  <c r="J94" i="2"/>
  <c r="J103" i="2"/>
  <c r="J83" i="2"/>
  <c r="E103" i="2" l="1"/>
  <c r="P31" i="1"/>
  <c r="J101" i="2"/>
  <c r="J92" i="2"/>
  <c r="E83" i="2"/>
  <c r="D31" i="1" s="1"/>
  <c r="E31" i="1"/>
  <c r="F92" i="2"/>
  <c r="E92" i="2" s="1"/>
  <c r="F101" i="2"/>
  <c r="E101" i="2" s="1"/>
</calcChain>
</file>

<file path=xl/sharedStrings.xml><?xml version="1.0" encoding="utf-8"?>
<sst xmlns="http://schemas.openxmlformats.org/spreadsheetml/2006/main" count="470" uniqueCount="159">
  <si>
    <t>Наименование муниципальной программы</t>
  </si>
  <si>
    <t>Развитие агропромышленного комплекса Ханты-Мансийского района</t>
  </si>
  <si>
    <t>Сроки реализации муниципальной программы</t>
  </si>
  <si>
    <t>2022 – 2026 годы</t>
  </si>
  <si>
    <t>Куратор муниципальной программы</t>
  </si>
  <si>
    <t>заместитель главы Ханты-Мансийского района по финансам</t>
  </si>
  <si>
    <t>Ответственный исполнитель муниципальной программы</t>
  </si>
  <si>
    <t>комитет экономической политики администрации Ханты-Мансийского района (далее – комитет экономической политики)</t>
  </si>
  <si>
    <t>Соисполнители муниципальной программы</t>
  </si>
  <si>
    <t>департамент строительства, архитектуры и ЖКХ администрации Ханты-Мансийского района (далее – департамент строительства, архитектуры и ЖКХ);</t>
  </si>
  <si>
    <t>сельское поселение Горноправдинск;</t>
  </si>
  <si>
    <t>сельское поселение Селиярово;</t>
  </si>
  <si>
    <t>сельское поселение Шапша;</t>
  </si>
  <si>
    <t>сельское поселение Нялинское;</t>
  </si>
  <si>
    <t>сельское поселение Выкатной;</t>
  </si>
  <si>
    <t>сельское поселение Кедровый;</t>
  </si>
  <si>
    <t>сельское поселение Луговской;</t>
  </si>
  <si>
    <t>сельское поселение Сибирский;</t>
  </si>
  <si>
    <t>сельское поселение Кышик;</t>
  </si>
  <si>
    <t>сельское поселение Цингалы</t>
  </si>
  <si>
    <t>Цель муниципальной программы</t>
  </si>
  <si>
    <t>Задачи муниципальной программы</t>
  </si>
  <si>
    <t>1. Увеличение объемов производства и переработки основных видов сельскохозяйственной продукции.</t>
  </si>
  <si>
    <t>2. Создание благоприятных условий для развития рыбохозяйственного комплекса.</t>
  </si>
  <si>
    <t>3. Создание благоприятных условий для развития деятельности по заготовке и переработке дикоросов.</t>
  </si>
  <si>
    <t>4. Обеспечение стабильной благополучной эпизоотической обстановки в Ханты-Мансийском районе, включая защиту населения от болезней, общих для человека и животных</t>
  </si>
  <si>
    <t>Подпрограммы</t>
  </si>
  <si>
    <t>Подпрограмма 1 «Развитие отрасли растениеводства».</t>
  </si>
  <si>
    <t>Подпрограмма 2 «Развитие отрасли животноводства».</t>
  </si>
  <si>
    <t>Подпрограмма 3 «Поддержка рыбохозяйственного комплекса».</t>
  </si>
  <si>
    <t>Подпрограмма 4 «Поддержка развития системы заготовки и переработки дикоросов».</t>
  </si>
  <si>
    <t>Подпрограмма 5 «Обеспечение стабильной благополучной эпизоотической обстановки в Ханты-Мансийском районе и защита населения от болезней, общих для человека и животных»</t>
  </si>
  <si>
    <t>Целевые показатели муниципальной программы</t>
  </si>
  <si>
    <t>№ п/п</t>
  </si>
  <si>
    <t>Наиме-нование целевого показателя</t>
  </si>
  <si>
    <t>Документ-основание</t>
  </si>
  <si>
    <t>Значение показателя по годам</t>
  </si>
  <si>
    <t>базовое значение</t>
  </si>
  <si>
    <t>2022 год</t>
  </si>
  <si>
    <t>2023 год</t>
  </si>
  <si>
    <t>2024 год</t>
  </si>
  <si>
    <t>2025 год</t>
  </si>
  <si>
    <t>2026 год</t>
  </si>
  <si>
    <t>на момент окончания реализации муниципальной программы</t>
  </si>
  <si>
    <t>1.</t>
  </si>
  <si>
    <t>Объем продукции сельского хозяйства, млн. рублей</t>
  </si>
  <si>
    <t>постановление администрации Ханты-Мансийского района от 20.10.2023 № 603 «О прогнозе социально-экономического развития Ханты-Мансийского района на 2024 год и плановый период 2025 – 2026 годов»</t>
  </si>
  <si>
    <t>комитет экономической политики</t>
  </si>
  <si>
    <t>Параметры финансового обеспечения муниципальной программы</t>
  </si>
  <si>
    <t>Источники финансирования</t>
  </si>
  <si>
    <t>всего</t>
  </si>
  <si>
    <t>расходы по годам (тыс. рублей)</t>
  </si>
  <si>
    <t>бюджет автономного округа</t>
  </si>
  <si>
    <t>бюджет района</t>
  </si>
  <si>
    <t>в том числе:</t>
  </si>
  <si>
    <t>справочно: средства предприятий-недропользователей</t>
  </si>
  <si>
    <t>№ Структурного элемента (основного мероприятия)</t>
  </si>
  <si>
    <t>Структурный элемент (основное мероприятие) муниципальной программы</t>
  </si>
  <si>
    <t>Ответственный исполнитель/ соисполнитель</t>
  </si>
  <si>
    <t>Финансовые затраты на реализацию (тыс. рублей)</t>
  </si>
  <si>
    <t>в том числе по годам</t>
  </si>
  <si>
    <t>Подпрограмма 1 «Развитие отрасли растениеводства»</t>
  </si>
  <si>
    <t>Итого по подпрограмме 1</t>
  </si>
  <si>
    <t>Подпрограмма 2 «Развитие отрасли животноводства»</t>
  </si>
  <si>
    <t>2.</t>
  </si>
  <si>
    <t>Основное мероприятие: «Развитие отрасли животноводства»</t>
  </si>
  <si>
    <t>2.1.</t>
  </si>
  <si>
    <t>2.2.</t>
  </si>
  <si>
    <t>2.3.</t>
  </si>
  <si>
    <t>сельское поселение Селиярово</t>
  </si>
  <si>
    <t>справочно: средства предприятий-недропользователей (ООО «РН-Юганскнефтегаз»)</t>
  </si>
  <si>
    <t>Итого по подпрограмме 2</t>
  </si>
  <si>
    <t>Подпрограмма 3 «Поддержка рыбохозяйственного комплекса»</t>
  </si>
  <si>
    <t>3.</t>
  </si>
  <si>
    <t>Итого по подпрограмме 3</t>
  </si>
  <si>
    <t>Подпрограмма 4 «Поддержка развития системы заготовки и переработки дикоросов»</t>
  </si>
  <si>
    <t>4.</t>
  </si>
  <si>
    <t>Итого по подпрограмме 4</t>
  </si>
  <si>
    <t>5.</t>
  </si>
  <si>
    <t>Основное мероприятие: «Организация мероприятий при осуществлении деятельности по обращению с животными без владельцев»</t>
  </si>
  <si>
    <t>5.1.</t>
  </si>
  <si>
    <t>департамент строительства, архитектуры и ЖКХ</t>
  </si>
  <si>
    <t>сельское поселение Горноправдинск</t>
  </si>
  <si>
    <t>сельское поселение Шапша</t>
  </si>
  <si>
    <t>сельское поселение Нялинское</t>
  </si>
  <si>
    <t>сельское поселение Выкатной</t>
  </si>
  <si>
    <t>сельское поселение Кедровый</t>
  </si>
  <si>
    <t>сельское поселение Луговской</t>
  </si>
  <si>
    <t>сельское поселение Сибирский</t>
  </si>
  <si>
    <t>сельское поселение Кышик</t>
  </si>
  <si>
    <t>5.2.</t>
  </si>
  <si>
    <t>Обустройство территории для содержания безнадзорных животных</t>
  </si>
  <si>
    <t> Итого по подпрограмме 5</t>
  </si>
  <si>
    <t> Всего по муниципальной программе</t>
  </si>
  <si>
    <t>В том числе:</t>
  </si>
  <si>
    <t> Проектная часть</t>
  </si>
  <si>
    <t> Процессная часть</t>
  </si>
  <si>
    <t> Инвестиции в объекты муниципальной собственности</t>
  </si>
  <si>
    <t>Прочие расходы</t>
  </si>
  <si>
    <t>Ответственный исполнитель – комитет экономической политики</t>
  </si>
  <si>
    <t>Соисполнитель 1: департамент строительства, архитектуры и ЖКХ</t>
  </si>
  <si>
    <t>Соисполнитель 2: сельское поселение Горноправдинск</t>
  </si>
  <si>
    <t>Соисполнитель 3: сельское поселение Селиярово</t>
  </si>
  <si>
    <t>Соисполнитель 4: сельское поселение Шапша</t>
  </si>
  <si>
    <t>Соисполнитель 5: сельское поселение Нялинское</t>
  </si>
  <si>
    <t>Соисполнитель 6: сельское поселение Выкатной</t>
  </si>
  <si>
    <t>Соисполнитель 7: сельское поселение Кедровый</t>
  </si>
  <si>
    <t>Соисполнитель 8: сельское поселение Луговской</t>
  </si>
  <si>
    <t>Соисполнитель 9: сельское поселение Сибирский</t>
  </si>
  <si>
    <t>Соисполнитель 10: сельское поселение Кышик</t>
  </si>
  <si>
    <t>Соисполнитель 11: сельское поселение Цингалы</t>
  </si>
  <si>
    <t>Основное мероприятие: «Поддержка производства и реализации продукции растениеводства» (показатель 1 из приложения 3)</t>
  </si>
  <si>
    <t>устойчивое развитие агропромышленного комплекса, повышение конкурентоспособности сельскохозяйственной продукции, произведенной в Ханты-Мансийском районе, обеспечение стабильной благополучной эпизоотической обстановки в Ханты-Мансийском районе</t>
  </si>
  <si>
    <t>ответственный исполнитель/ соисполнитель за достижение показателя</t>
  </si>
  <si>
    <t>Поддержка производства и реализации продукции животноводства (показатель 1; показатели 2, 3 из приложения 3)</t>
  </si>
  <si>
    <t>Поддержка малых форм хозяйствования, создания и модернизации объектов агропромышленного комплекса, приобретения техники и оборудования (показатели 2, 3 из приложения 3)</t>
  </si>
  <si>
    <t>Развитие агропромышленного комплекса в сельском поселении Селиярово (показатели 2, 3 из приложения 3)</t>
  </si>
  <si>
    <t>Основное мероприятие: «Поддержка рыбохозяйственного комплекса» (показатель 4 из приложения 3)</t>
  </si>
  <si>
    <t>Основное мероприятие: «Развитие системы заготовки и переработки дикоросов» (показатель 5 из приложения 3)</t>
  </si>
  <si>
    <t>Отлов животных без владельцев, транспортировка, передачав приюты для животных, содержание в приютах, возврат потерявшихся животных их владельцам, возврат животных без владельцев, не проявляющих немотивированной агрессии, на прежние места их обитания после проведения мероприятий (показатели 6, 7 из приложения 3)</t>
  </si>
  <si>
    <t>5.3.</t>
  </si>
  <si>
    <t xml:space="preserve">Субсидии на возмещение затрат муниципальному предприятию «ЖЭК-3» Ханты-Мансийского района на содержание приюта для животных в Ханты-Мансийском районе </t>
  </si>
  <si>
    <t>Объем финансирования, тыс. рублей</t>
  </si>
  <si>
    <t>%</t>
  </si>
  <si>
    <t>план</t>
  </si>
  <si>
    <t>факт</t>
  </si>
  <si>
    <t>исполнения</t>
  </si>
  <si>
    <t xml:space="preserve">Основное мероприятие: «Поддержка производства и реализации продукции растениеводства» </t>
  </si>
  <si>
    <t xml:space="preserve">Поддержка производства и реализации продукции животноводства </t>
  </si>
  <si>
    <t>Развитие агропромышленного комплекса в сельском поселении Селиярово</t>
  </si>
  <si>
    <t>Основное мероприятие: «Поддержка рыбохозяйственного комплекса»</t>
  </si>
  <si>
    <t>Основное мероприятие: «Развитие системы заготовки и переработки дикоросов»</t>
  </si>
  <si>
    <t xml:space="preserve">Отлов животных без владельцев, транспортировка, передачав приюты для животных, содержание в приютах, возврат потерявшихся животных их владельцам, возврат животных без владельцев, не проявляющих немотивированной агрессии, на прежние места их обитания после проведения мероприятий </t>
  </si>
  <si>
    <t>Наименование целевых показателей</t>
  </si>
  <si>
    <t>Базовый показатель на начало реализации муниципальной программы</t>
  </si>
  <si>
    <t>Значения показателя по годам</t>
  </si>
  <si>
    <t>Целевое значение показателя на момент окончания реализации муниципальной программы</t>
  </si>
  <si>
    <t>Производство овощей в хозяйствах всех категорий, тонн</t>
  </si>
  <si>
    <t>Производство скота и птицы на убой в хозяйствах всех категорий, тонн</t>
  </si>
  <si>
    <t>Производство молока в хозяйствах всех категорий, тонн</t>
  </si>
  <si>
    <t>Производство пищевой рыбной продукции собственного производства, тонн</t>
  </si>
  <si>
    <t>Объем заготовки дикоросов, тонн</t>
  </si>
  <si>
    <t>Количество животных без владельцев, прошедших отлов, транспортировку, регистрацию, учет, содержание, лечение (вакцинацию), единиц</t>
  </si>
  <si>
    <t>Количество организованных и проведенных мероприятий при осуществлении деятельности по обращению с животными без владельцев, единиц</t>
  </si>
  <si>
    <t>N показателя</t>
  </si>
  <si>
    <t>6.</t>
  </si>
  <si>
    <t>7.</t>
  </si>
  <si>
    <t>Плановое значение</t>
  </si>
  <si>
    <t>Фактическое значение</t>
  </si>
  <si>
    <t>% исполнения</t>
  </si>
  <si>
    <t>8.</t>
  </si>
  <si>
    <t>№ показателя</t>
  </si>
  <si>
    <t>Краткое описание</t>
  </si>
  <si>
    <t>средства направлены на предоставление субсидий: за произведенную и реализованную продукцию животноводства (молоко и молокопродукты – 630,904  тонны, мясо – 67,362 тонны) 4 главам крестьянских (фермерских) хозяйств;
1 главе крестьянского (фермерского) хозяйства на содержание маточного поголовья 92 голов крупного рогатого скота</t>
  </si>
  <si>
    <t>средства направлены на предоставление субсидий за произведенную и реализованную продукцию растениеводства:  140,054 тонны овощей (ООО "Агрофирма-1")</t>
  </si>
  <si>
    <t>предоставлены субсидии ООО НРО «Обь» на 8,256 тонны произведенной и реализованной рыбной продукции</t>
  </si>
  <si>
    <t>предоставлены субсидии 1 организации на 8,905 тонн продукции заготовки дикоросов, на 5,99 тонн продукции глубокой переработки дикоросов</t>
  </si>
  <si>
    <t>Заключен муниципальный контракт №1 от 28.12.2023 с МП "ЖЭК-3" на сумму 600 000,0 рублей. Срок выполнения работ с 01.01.2024 по 01.06.2024.
МК № 0187300008424000004 от 14.02.2024 с ИП Матвеев А.Н. на сумму 3 716 900,0 рублей расторгнут по соглашению сторон 03.04.2024 на сумму фактического выполнения работ 10 657,35 рублей. Планируется повторное размещение муниципального заказа.</t>
  </si>
  <si>
    <t>Отчет
о ходе реализации муниципальной программы и использования финансовых средств
на 01.04.2024
(отчетный период)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</si>
</sst>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7">
    <xf numFmtId="0" fontId="0" fillId="0" borderId="0" xfId="0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0" xfId="0" applyFill="1"/>
    <xf numFmtId="0" fontId="4" fillId="3" borderId="1" xfId="0" applyFont="1" applyFill="1" applyBorder="1" applyAlignment="1">
      <alignment vertical="center" wrapText="1"/>
    </xf>
    <xf numFmtId="0" fontId="0" fillId="3" borderId="0" xfId="0" applyFill="1"/>
    <xf numFmtId="0" fontId="4" fillId="4" borderId="1" xfId="0" applyFont="1" applyFill="1" applyBorder="1" applyAlignment="1">
      <alignment vertical="center" wrapText="1"/>
    </xf>
    <xf numFmtId="0" fontId="0" fillId="4" borderId="0" xfId="0" applyFill="1"/>
    <xf numFmtId="0" fontId="4" fillId="5" borderId="1" xfId="0" applyFont="1" applyFill="1" applyBorder="1" applyAlignment="1">
      <alignment vertical="center" wrapText="1"/>
    </xf>
    <xf numFmtId="0" fontId="0" fillId="5" borderId="0" xfId="0" applyFill="1"/>
    <xf numFmtId="164" fontId="2" fillId="0" borderId="1" xfId="0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>
      <alignment vertical="top"/>
    </xf>
    <xf numFmtId="164" fontId="4" fillId="5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 wrapText="1"/>
    </xf>
    <xf numFmtId="0" fontId="0" fillId="6" borderId="0" xfId="0" applyFill="1"/>
    <xf numFmtId="0" fontId="4" fillId="7" borderId="1" xfId="0" applyFont="1" applyFill="1" applyBorder="1" applyAlignment="1">
      <alignment vertical="center" wrapText="1"/>
    </xf>
    <xf numFmtId="0" fontId="0" fillId="7" borderId="0" xfId="0" applyFill="1"/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0" fillId="2" borderId="0" xfId="0" applyFont="1" applyFill="1"/>
    <xf numFmtId="0" fontId="5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0" fontId="0" fillId="0" borderId="0" xfId="0" applyFont="1"/>
    <xf numFmtId="164" fontId="2" fillId="0" borderId="1" xfId="0" applyNumberFormat="1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/>
    </xf>
    <xf numFmtId="164" fontId="4" fillId="7" borderId="1" xfId="0" applyNumberFormat="1" applyFon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/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0" xfId="0" applyFont="1" applyFill="1"/>
    <xf numFmtId="0" fontId="6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1" applyFont="1" applyBorder="1" applyAlignment="1">
      <alignment horizontal="justify" vertical="center" wrapText="1"/>
    </xf>
    <xf numFmtId="0" fontId="6" fillId="0" borderId="6" xfId="1" applyFont="1" applyBorder="1" applyAlignment="1">
      <alignment horizontal="justify" vertical="center" wrapText="1"/>
    </xf>
    <xf numFmtId="0" fontId="6" fillId="0" borderId="7" xfId="1" applyFont="1" applyBorder="1" applyAlignment="1">
      <alignment horizontal="justify" vertical="center" wrapText="1"/>
    </xf>
    <xf numFmtId="0" fontId="6" fillId="0" borderId="8" xfId="1" applyFont="1" applyBorder="1" applyAlignment="1">
      <alignment horizontal="justify" vertical="center" wrapText="1"/>
    </xf>
    <xf numFmtId="0" fontId="6" fillId="0" borderId="0" xfId="1" applyFont="1" applyBorder="1" applyAlignment="1">
      <alignment horizontal="justify" vertical="center" wrapText="1"/>
    </xf>
    <xf numFmtId="0" fontId="6" fillId="0" borderId="9" xfId="1" applyFont="1" applyBorder="1" applyAlignment="1">
      <alignment horizontal="justify" vertical="center" wrapText="1"/>
    </xf>
    <xf numFmtId="0" fontId="6" fillId="0" borderId="10" xfId="1" applyFont="1" applyBorder="1" applyAlignment="1">
      <alignment horizontal="justify" vertical="center" wrapText="1"/>
    </xf>
    <xf numFmtId="0" fontId="6" fillId="0" borderId="11" xfId="1" applyFont="1" applyBorder="1" applyAlignment="1">
      <alignment horizontal="justify" vertical="center" wrapText="1"/>
    </xf>
    <xf numFmtId="0" fontId="6" fillId="0" borderId="12" xfId="1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../../../../../../Documents/&#1052;&#1055;/2024/&#1057;&#1042;&#1054;&#1044;%20&#1087;&#1086;%20&#1087;&#1088;&#1086;&#1075;&#1088;&#1072;&#1084;&#1084;&#1072;&#1084;%20&#1087;&#1088;&#1077;&#1076;&#1077;&#1083;&#1100;&#1085;&#1099;&#1077;%20&#1043;&#1056;&#1041;&#1057;.xlsx" TargetMode="External"/><Relationship Id="rId2" Type="http://schemas.openxmlformats.org/officeDocument/2006/relationships/hyperlink" Target="../../../../../../Documents/&#1052;&#1055;/2024/&#1057;&#1042;&#1054;&#1044;%20&#1087;&#1086;%20&#1087;&#1088;&#1086;&#1075;&#1088;&#1072;&#1084;&#1084;&#1072;&#1084;%20&#1087;&#1088;&#1077;&#1076;&#1077;&#1083;&#1100;&#1085;&#1099;&#1077;%20&#1043;&#1056;&#1041;&#1057;.xlsx" TargetMode="External"/><Relationship Id="rId1" Type="http://schemas.openxmlformats.org/officeDocument/2006/relationships/hyperlink" Target="..\..\..\..\..\..\Documents\&#1052;&#1055;\2024\&#1057;&#1042;&#1054;&#1044;%20&#1087;&#1086;%20&#1087;&#1088;&#1086;&#1075;&#1088;&#1072;&#1084;&#1084;&#1072;&#1084;%20&#1087;&#1088;&#1077;&#1076;&#1077;&#1083;&#1100;&#1085;&#1099;&#1077;%20&#1043;&#1056;&#1041;&#1057;.xls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../../../../../../Documents/&#1052;&#1055;/2024/&#1057;&#1042;&#1054;&#1044;%20&#1087;&#1086;%20&#1087;&#1088;&#1086;&#1075;&#1088;&#1072;&#1084;&#1084;&#1072;&#1084;%20&#1087;&#1088;&#1077;&#1076;&#1077;&#1083;&#1100;&#1085;&#1099;&#1077;%20&#1043;&#1056;&#1041;&#1057;.xlsx" TargetMode="External"/><Relationship Id="rId4" Type="http://schemas.openxmlformats.org/officeDocument/2006/relationships/hyperlink" Target="../../../../../../Documents/&#1052;&#1055;/2024/&#1057;&#1042;&#1054;&#1044;%20&#1087;&#1086;%20&#1087;&#1088;&#1086;&#1075;&#1088;&#1072;&#1084;&#1084;&#1072;&#1084;%20&#1087;&#1088;&#1077;&#1076;&#1077;&#1083;&#1100;&#1085;&#1099;&#1077;%20&#1043;&#1056;&#1041;&#1057;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opLeftCell="A19" workbookViewId="0">
      <selection activeCell="F37" sqref="F37"/>
    </sheetView>
  </sheetViews>
  <sheetFormatPr defaultRowHeight="15" x14ac:dyDescent="0.25"/>
  <cols>
    <col min="1" max="1" width="47.85546875" customWidth="1"/>
    <col min="3" max="3" width="14.5703125" customWidth="1"/>
    <col min="4" max="4" width="10.140625" bestFit="1" customWidth="1"/>
    <col min="5" max="5" width="9.7109375" customWidth="1"/>
    <col min="16" max="16" width="12.28515625" customWidth="1"/>
  </cols>
  <sheetData>
    <row r="1" spans="1:16" ht="15.75" x14ac:dyDescent="0.25">
      <c r="A1" s="1" t="s">
        <v>0</v>
      </c>
      <c r="B1" s="93" t="s">
        <v>1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31.5" x14ac:dyDescent="0.25">
      <c r="A2" s="1" t="s">
        <v>2</v>
      </c>
      <c r="B2" s="93" t="s">
        <v>3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5.75" x14ac:dyDescent="0.25">
      <c r="A3" s="1" t="s">
        <v>4</v>
      </c>
      <c r="B3" s="93" t="s">
        <v>5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31.5" x14ac:dyDescent="0.25">
      <c r="A4" s="1" t="s">
        <v>6</v>
      </c>
      <c r="B4" s="94" t="s">
        <v>7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</row>
    <row r="5" spans="1:16" ht="31.5" customHeight="1" x14ac:dyDescent="0.25">
      <c r="A5" s="76" t="s">
        <v>8</v>
      </c>
      <c r="B5" s="87" t="s">
        <v>9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9"/>
    </row>
    <row r="6" spans="1:16" ht="15.75" x14ac:dyDescent="0.25">
      <c r="A6" s="76"/>
      <c r="B6" s="90" t="s">
        <v>10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2"/>
    </row>
    <row r="7" spans="1:16" ht="15.75" x14ac:dyDescent="0.25">
      <c r="A7" s="76"/>
      <c r="B7" s="90" t="s">
        <v>11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2"/>
    </row>
    <row r="8" spans="1:16" ht="15.75" x14ac:dyDescent="0.25">
      <c r="A8" s="76"/>
      <c r="B8" s="90" t="s">
        <v>12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6" ht="15.75" x14ac:dyDescent="0.25">
      <c r="A9" s="76"/>
      <c r="B9" s="90" t="s">
        <v>13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2"/>
    </row>
    <row r="10" spans="1:16" ht="15.75" x14ac:dyDescent="0.25">
      <c r="A10" s="76"/>
      <c r="B10" s="90" t="s">
        <v>14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</row>
    <row r="11" spans="1:16" ht="15.75" x14ac:dyDescent="0.25">
      <c r="A11" s="76"/>
      <c r="B11" s="90" t="s">
        <v>15</v>
      </c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2"/>
    </row>
    <row r="12" spans="1:16" ht="15.75" x14ac:dyDescent="0.25">
      <c r="A12" s="76"/>
      <c r="B12" s="90" t="s">
        <v>16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2"/>
    </row>
    <row r="13" spans="1:16" ht="15.75" x14ac:dyDescent="0.25">
      <c r="A13" s="76"/>
      <c r="B13" s="90" t="s">
        <v>17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2"/>
    </row>
    <row r="14" spans="1:16" ht="15.75" x14ac:dyDescent="0.25">
      <c r="A14" s="76"/>
      <c r="B14" s="90" t="s">
        <v>18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</row>
    <row r="15" spans="1:16" ht="15.75" x14ac:dyDescent="0.25">
      <c r="A15" s="76"/>
      <c r="B15" s="95" t="s">
        <v>19</v>
      </c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7"/>
    </row>
    <row r="16" spans="1:16" ht="30" customHeight="1" x14ac:dyDescent="0.25">
      <c r="A16" s="1" t="s">
        <v>20</v>
      </c>
      <c r="B16" s="86" t="s">
        <v>112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16" ht="15.75" x14ac:dyDescent="0.25">
      <c r="A17" s="76" t="s">
        <v>21</v>
      </c>
      <c r="B17" s="87" t="s">
        <v>22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9"/>
    </row>
    <row r="18" spans="1:16" ht="15.75" x14ac:dyDescent="0.25">
      <c r="A18" s="76"/>
      <c r="B18" s="90" t="s">
        <v>23</v>
      </c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2"/>
    </row>
    <row r="19" spans="1:16" ht="15.75" x14ac:dyDescent="0.25">
      <c r="A19" s="76"/>
      <c r="B19" s="90" t="s">
        <v>24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2"/>
    </row>
    <row r="20" spans="1:16" ht="33.75" customHeight="1" x14ac:dyDescent="0.25">
      <c r="A20" s="76"/>
      <c r="B20" s="90" t="s">
        <v>25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</row>
    <row r="21" spans="1:16" s="3" customFormat="1" ht="15.75" x14ac:dyDescent="0.25">
      <c r="A21" s="76" t="s">
        <v>26</v>
      </c>
      <c r="B21" s="77" t="s">
        <v>27</v>
      </c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9"/>
    </row>
    <row r="22" spans="1:16" s="3" customFormat="1" ht="15.75" x14ac:dyDescent="0.25">
      <c r="A22" s="76"/>
      <c r="B22" s="80" t="s">
        <v>28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2"/>
    </row>
    <row r="23" spans="1:16" s="3" customFormat="1" ht="15.75" x14ac:dyDescent="0.25">
      <c r="A23" s="76"/>
      <c r="B23" s="80" t="s">
        <v>29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2"/>
    </row>
    <row r="24" spans="1:16" s="3" customFormat="1" ht="15.75" x14ac:dyDescent="0.25">
      <c r="A24" s="76"/>
      <c r="B24" s="80" t="s">
        <v>30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</row>
    <row r="25" spans="1:16" s="3" customFormat="1" ht="37.5" customHeight="1" x14ac:dyDescent="0.25">
      <c r="A25" s="76"/>
      <c r="B25" s="83" t="s">
        <v>31</v>
      </c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5"/>
    </row>
    <row r="26" spans="1:16" ht="15.75" x14ac:dyDescent="0.25">
      <c r="A26" s="72" t="s">
        <v>32</v>
      </c>
      <c r="B26" s="75" t="s">
        <v>33</v>
      </c>
      <c r="C26" s="75" t="s">
        <v>34</v>
      </c>
      <c r="D26" s="75" t="s">
        <v>35</v>
      </c>
      <c r="E26" s="75"/>
      <c r="F26" s="75" t="s">
        <v>36</v>
      </c>
      <c r="G26" s="75"/>
      <c r="H26" s="75"/>
      <c r="I26" s="75"/>
      <c r="J26" s="75"/>
      <c r="K26" s="75"/>
      <c r="L26" s="75"/>
      <c r="M26" s="75"/>
      <c r="N26" s="75"/>
      <c r="O26" s="75"/>
      <c r="P26" s="75"/>
    </row>
    <row r="27" spans="1:16" ht="91.5" customHeight="1" x14ac:dyDescent="0.25">
      <c r="A27" s="72"/>
      <c r="B27" s="74"/>
      <c r="C27" s="74"/>
      <c r="D27" s="74"/>
      <c r="E27" s="74"/>
      <c r="F27" s="2" t="s">
        <v>37</v>
      </c>
      <c r="G27" s="74" t="s">
        <v>38</v>
      </c>
      <c r="H27" s="74"/>
      <c r="I27" s="2" t="s">
        <v>39</v>
      </c>
      <c r="J27" s="2" t="s">
        <v>40</v>
      </c>
      <c r="K27" s="2" t="s">
        <v>41</v>
      </c>
      <c r="L27" s="2" t="s">
        <v>42</v>
      </c>
      <c r="M27" s="74" t="s">
        <v>43</v>
      </c>
      <c r="N27" s="74"/>
      <c r="O27" s="74" t="s">
        <v>113</v>
      </c>
      <c r="P27" s="74"/>
    </row>
    <row r="28" spans="1:16" ht="78.75" x14ac:dyDescent="0.25">
      <c r="A28" s="72"/>
      <c r="B28" s="1" t="s">
        <v>44</v>
      </c>
      <c r="C28" s="1" t="s">
        <v>45</v>
      </c>
      <c r="D28" s="72" t="s">
        <v>46</v>
      </c>
      <c r="E28" s="72"/>
      <c r="F28" s="2">
        <v>2060</v>
      </c>
      <c r="G28" s="74">
        <v>2138.9</v>
      </c>
      <c r="H28" s="74"/>
      <c r="I28" s="2">
        <v>2239.9</v>
      </c>
      <c r="J28" s="2">
        <v>2288</v>
      </c>
      <c r="K28" s="2">
        <v>2330</v>
      </c>
      <c r="L28" s="2">
        <v>2370</v>
      </c>
      <c r="M28" s="74">
        <v>2370</v>
      </c>
      <c r="N28" s="74"/>
      <c r="O28" s="74" t="s">
        <v>47</v>
      </c>
      <c r="P28" s="74"/>
    </row>
    <row r="29" spans="1:16" ht="15.75" x14ac:dyDescent="0.25">
      <c r="A29" s="72" t="s">
        <v>48</v>
      </c>
      <c r="B29" s="74" t="s">
        <v>49</v>
      </c>
      <c r="C29" s="74"/>
      <c r="D29" s="74" t="s">
        <v>50</v>
      </c>
      <c r="E29" s="74" t="s">
        <v>51</v>
      </c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15.75" x14ac:dyDescent="0.25">
      <c r="A30" s="72"/>
      <c r="B30" s="74"/>
      <c r="C30" s="74"/>
      <c r="D30" s="74"/>
      <c r="E30" s="74" t="s">
        <v>38</v>
      </c>
      <c r="F30" s="74"/>
      <c r="G30" s="74"/>
      <c r="H30" s="74" t="s">
        <v>39</v>
      </c>
      <c r="I30" s="74"/>
      <c r="J30" s="74"/>
      <c r="K30" s="74" t="s">
        <v>40</v>
      </c>
      <c r="L30" s="74"/>
      <c r="M30" s="74"/>
      <c r="N30" s="74" t="s">
        <v>41</v>
      </c>
      <c r="O30" s="74"/>
      <c r="P30" s="2" t="s">
        <v>42</v>
      </c>
    </row>
    <row r="31" spans="1:16" ht="15.75" x14ac:dyDescent="0.25">
      <c r="A31" s="72"/>
      <c r="B31" s="72" t="s">
        <v>50</v>
      </c>
      <c r="C31" s="72"/>
      <c r="D31" s="42">
        <f>мероприятия!E83</f>
        <v>602870</v>
      </c>
      <c r="E31" s="73">
        <f>мероприятия!F83</f>
        <v>126449.3</v>
      </c>
      <c r="F31" s="73"/>
      <c r="G31" s="73"/>
      <c r="H31" s="73">
        <f>мероприятия!G83</f>
        <v>142080.6</v>
      </c>
      <c r="I31" s="73"/>
      <c r="J31" s="73"/>
      <c r="K31" s="73">
        <f>мероприятия!H83</f>
        <v>116140.70000000001</v>
      </c>
      <c r="L31" s="73"/>
      <c r="M31" s="73"/>
      <c r="N31" s="73">
        <f>мероприятия!I83</f>
        <v>109292</v>
      </c>
      <c r="O31" s="73"/>
      <c r="P31" s="42">
        <f>мероприятия!J83</f>
        <v>108907.40000000001</v>
      </c>
    </row>
    <row r="32" spans="1:16" ht="15.75" x14ac:dyDescent="0.25">
      <c r="A32" s="72"/>
      <c r="B32" s="72" t="s">
        <v>52</v>
      </c>
      <c r="C32" s="72"/>
      <c r="D32" s="42">
        <f>мероприятия!E84</f>
        <v>576341</v>
      </c>
      <c r="E32" s="73">
        <f>мероприятия!F84</f>
        <v>119789.5</v>
      </c>
      <c r="F32" s="73"/>
      <c r="G32" s="73"/>
      <c r="H32" s="73">
        <f>мероприятия!G84</f>
        <v>127461.4</v>
      </c>
      <c r="I32" s="73"/>
      <c r="J32" s="73"/>
      <c r="K32" s="73">
        <f>мероприятия!H84</f>
        <v>110890.70000000001</v>
      </c>
      <c r="L32" s="73"/>
      <c r="M32" s="73"/>
      <c r="N32" s="73">
        <f>мероприятия!I84</f>
        <v>109292</v>
      </c>
      <c r="O32" s="73"/>
      <c r="P32" s="42">
        <f>мероприятия!J84</f>
        <v>108907.40000000001</v>
      </c>
    </row>
    <row r="33" spans="1:16" ht="15.75" x14ac:dyDescent="0.25">
      <c r="A33" s="72"/>
      <c r="B33" s="72" t="s">
        <v>53</v>
      </c>
      <c r="C33" s="72"/>
      <c r="D33" s="42">
        <f>мероприятия!E85</f>
        <v>26529</v>
      </c>
      <c r="E33" s="73">
        <f>мероприятия!F85</f>
        <v>6659.8</v>
      </c>
      <c r="F33" s="73"/>
      <c r="G33" s="73"/>
      <c r="H33" s="73">
        <f>мероприятия!G85</f>
        <v>14619.199999999999</v>
      </c>
      <c r="I33" s="73"/>
      <c r="J33" s="73"/>
      <c r="K33" s="73">
        <f>мероприятия!H85</f>
        <v>5250</v>
      </c>
      <c r="L33" s="73"/>
      <c r="M33" s="73"/>
      <c r="N33" s="73">
        <f>мероприятия!I85</f>
        <v>0</v>
      </c>
      <c r="O33" s="73"/>
      <c r="P33" s="42">
        <f>мероприятия!J85</f>
        <v>0</v>
      </c>
    </row>
    <row r="34" spans="1:16" ht="15.75" x14ac:dyDescent="0.25">
      <c r="A34" s="72"/>
      <c r="B34" s="72" t="s">
        <v>54</v>
      </c>
      <c r="C34" s="72"/>
      <c r="D34" s="42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42"/>
    </row>
    <row r="35" spans="1:16" ht="41.25" customHeight="1" x14ac:dyDescent="0.25">
      <c r="A35" s="72"/>
      <c r="B35" s="72" t="s">
        <v>55</v>
      </c>
      <c r="C35" s="72"/>
      <c r="D35" s="42">
        <f>мероприятия!E87</f>
        <v>2856</v>
      </c>
      <c r="E35" s="73">
        <f>мероприятия!F87</f>
        <v>2491.1999999999998</v>
      </c>
      <c r="F35" s="73"/>
      <c r="G35" s="73"/>
      <c r="H35" s="73">
        <f>мероприятия!G87</f>
        <v>364.8</v>
      </c>
      <c r="I35" s="73"/>
      <c r="J35" s="73"/>
      <c r="K35" s="73">
        <f>мероприятия!H87</f>
        <v>0</v>
      </c>
      <c r="L35" s="73"/>
      <c r="M35" s="73"/>
      <c r="N35" s="73">
        <f>мероприятия!I87</f>
        <v>0</v>
      </c>
      <c r="O35" s="73"/>
      <c r="P35" s="42">
        <f>мероприятия!J87</f>
        <v>0</v>
      </c>
    </row>
  </sheetData>
  <mergeCells count="73">
    <mergeCell ref="A5:A15"/>
    <mergeCell ref="B5:P5"/>
    <mergeCell ref="B6:P6"/>
    <mergeCell ref="B7:P7"/>
    <mergeCell ref="B8:P8"/>
    <mergeCell ref="B9:P9"/>
    <mergeCell ref="B15:P15"/>
    <mergeCell ref="B11:P11"/>
    <mergeCell ref="B12:P12"/>
    <mergeCell ref="B13:P13"/>
    <mergeCell ref="B14:P14"/>
    <mergeCell ref="B1:P1"/>
    <mergeCell ref="B2:P2"/>
    <mergeCell ref="B3:P3"/>
    <mergeCell ref="B4:P4"/>
    <mergeCell ref="B10:P10"/>
    <mergeCell ref="B16:P16"/>
    <mergeCell ref="A17:A20"/>
    <mergeCell ref="B17:P17"/>
    <mergeCell ref="B18:P18"/>
    <mergeCell ref="B19:P19"/>
    <mergeCell ref="B20:P20"/>
    <mergeCell ref="A21:A25"/>
    <mergeCell ref="B21:P21"/>
    <mergeCell ref="B22:P22"/>
    <mergeCell ref="B23:P23"/>
    <mergeCell ref="B24:P24"/>
    <mergeCell ref="B25:P25"/>
    <mergeCell ref="A26:A28"/>
    <mergeCell ref="B26:B27"/>
    <mergeCell ref="C26:C27"/>
    <mergeCell ref="D26:E27"/>
    <mergeCell ref="F26:P26"/>
    <mergeCell ref="G27:H27"/>
    <mergeCell ref="M27:N27"/>
    <mergeCell ref="O27:P27"/>
    <mergeCell ref="D28:E28"/>
    <mergeCell ref="G28:H28"/>
    <mergeCell ref="M28:N28"/>
    <mergeCell ref="O28:P28"/>
    <mergeCell ref="A29:A35"/>
    <mergeCell ref="B29:C30"/>
    <mergeCell ref="D29:D30"/>
    <mergeCell ref="E29:P29"/>
    <mergeCell ref="E30:G30"/>
    <mergeCell ref="H30:J30"/>
    <mergeCell ref="K30:M30"/>
    <mergeCell ref="N30:O30"/>
    <mergeCell ref="B31:C31"/>
    <mergeCell ref="E31:G31"/>
    <mergeCell ref="H31:J31"/>
    <mergeCell ref="K31:M31"/>
    <mergeCell ref="N31:O31"/>
    <mergeCell ref="B32:C32"/>
    <mergeCell ref="E32:G32"/>
    <mergeCell ref="H32:J32"/>
    <mergeCell ref="K32:M32"/>
    <mergeCell ref="N32:O32"/>
    <mergeCell ref="B34:C34"/>
    <mergeCell ref="E34:G34"/>
    <mergeCell ref="H34:J34"/>
    <mergeCell ref="K34:M34"/>
    <mergeCell ref="N34:O34"/>
    <mergeCell ref="B33:C33"/>
    <mergeCell ref="E33:G33"/>
    <mergeCell ref="H33:J33"/>
    <mergeCell ref="K33:M33"/>
    <mergeCell ref="N33:O33"/>
    <mergeCell ref="B35:C35"/>
    <mergeCell ref="E35:G35"/>
    <mergeCell ref="H35:J35"/>
    <mergeCell ref="K35:M35"/>
    <mergeCell ref="N35:O35"/>
  </mergeCells>
  <hyperlinks>
    <hyperlink ref="B21" r:id="rId1" location="'паспорт МП'!P173" display="..\..\..\..\..\..\Documents\МП\2024\СВОД по программам предельные ГРБС.xlsx - 'паспорт МП'!P173"/>
    <hyperlink ref="B22" r:id="rId2" location="'паспорт МП'!P203" display="../../../../../../Documents/МП/2024/СВОД по программам предельные ГРБС.xlsx - 'паспорт МП'!P203"/>
    <hyperlink ref="B23" r:id="rId3" location="'паспорт МП'!P332" display="../../../../../../Documents/МП/2024/СВОД по программам предельные ГРБС.xlsx - 'паспорт МП'!P332"/>
    <hyperlink ref="B24" r:id="rId4" location="'паспорт МП'!P361" display="../../../../../../Documents/МП/2024/СВОД по программам предельные ГРБС.xlsx - 'паспорт МП'!P361"/>
    <hyperlink ref="B25" r:id="rId5" location="'паспорт МП'!P390" display="../../../../../../Documents/МП/2024/СВОД по программам предельные ГРБС.xlsx - 'паспорт МП'!P390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4"/>
  <sheetViews>
    <sheetView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H7" sqref="H7"/>
    </sheetView>
  </sheetViews>
  <sheetFormatPr defaultRowHeight="15" x14ac:dyDescent="0.25"/>
  <cols>
    <col min="1" max="1" width="16.42578125" customWidth="1"/>
    <col min="2" max="2" width="43" customWidth="1"/>
    <col min="3" max="3" width="17.7109375" customWidth="1"/>
    <col min="4" max="4" width="21.28515625" customWidth="1"/>
    <col min="5" max="10" width="10.28515625" bestFit="1" customWidth="1"/>
  </cols>
  <sheetData>
    <row r="1" spans="1:10" x14ac:dyDescent="0.25">
      <c r="A1" s="101" t="s">
        <v>56</v>
      </c>
      <c r="B1" s="101" t="s">
        <v>57</v>
      </c>
      <c r="C1" s="101" t="s">
        <v>58</v>
      </c>
      <c r="D1" s="101" t="s">
        <v>49</v>
      </c>
      <c r="E1" s="101" t="s">
        <v>59</v>
      </c>
      <c r="F1" s="101"/>
      <c r="G1" s="101"/>
      <c r="H1" s="101"/>
      <c r="I1" s="101"/>
      <c r="J1" s="101"/>
    </row>
    <row r="2" spans="1:10" x14ac:dyDescent="0.25">
      <c r="A2" s="101"/>
      <c r="B2" s="101"/>
      <c r="C2" s="101"/>
      <c r="D2" s="101"/>
      <c r="E2" s="101" t="s">
        <v>50</v>
      </c>
      <c r="F2" s="101" t="s">
        <v>60</v>
      </c>
      <c r="G2" s="101"/>
      <c r="H2" s="101"/>
      <c r="I2" s="101"/>
      <c r="J2" s="101"/>
    </row>
    <row r="3" spans="1:10" x14ac:dyDescent="0.25">
      <c r="A3" s="101"/>
      <c r="B3" s="101"/>
      <c r="C3" s="101"/>
      <c r="D3" s="101"/>
      <c r="E3" s="101"/>
      <c r="F3" s="4" t="s">
        <v>38</v>
      </c>
      <c r="G3" s="4" t="s">
        <v>39</v>
      </c>
      <c r="H3" s="4" t="s">
        <v>40</v>
      </c>
      <c r="I3" s="4" t="s">
        <v>41</v>
      </c>
      <c r="J3" s="4" t="s">
        <v>42</v>
      </c>
    </row>
    <row r="4" spans="1:10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5">
        <v>7</v>
      </c>
      <c r="H4" s="5">
        <v>8</v>
      </c>
      <c r="I4" s="5">
        <v>9</v>
      </c>
      <c r="J4" s="5">
        <v>10</v>
      </c>
    </row>
    <row r="5" spans="1:10" x14ac:dyDescent="0.25">
      <c r="A5" s="102" t="s">
        <v>61</v>
      </c>
      <c r="B5" s="102"/>
      <c r="C5" s="102"/>
      <c r="D5" s="102"/>
      <c r="E5" s="102"/>
      <c r="F5" s="102"/>
      <c r="G5" s="102"/>
      <c r="H5" s="102"/>
      <c r="I5" s="102"/>
      <c r="J5" s="102"/>
    </row>
    <row r="6" spans="1:10" x14ac:dyDescent="0.25">
      <c r="A6" s="101" t="s">
        <v>44</v>
      </c>
      <c r="B6" s="106" t="s">
        <v>111</v>
      </c>
      <c r="C6" s="102" t="s">
        <v>47</v>
      </c>
      <c r="D6" s="6" t="s">
        <v>50</v>
      </c>
      <c r="E6" s="16">
        <f>SUM(F6:J6)</f>
        <v>120654.8</v>
      </c>
      <c r="F6" s="16">
        <f t="shared" ref="F6:J6" si="0">F7</f>
        <v>16225</v>
      </c>
      <c r="G6" s="16">
        <f t="shared" si="0"/>
        <v>26403.4</v>
      </c>
      <c r="H6" s="16">
        <f t="shared" si="0"/>
        <v>26008.799999999999</v>
      </c>
      <c r="I6" s="16">
        <f t="shared" si="0"/>
        <v>26008.799999999999</v>
      </c>
      <c r="J6" s="16">
        <f t="shared" si="0"/>
        <v>26008.799999999999</v>
      </c>
    </row>
    <row r="7" spans="1:10" s="10" customFormat="1" ht="25.5" x14ac:dyDescent="0.25">
      <c r="A7" s="101"/>
      <c r="B7" s="106"/>
      <c r="C7" s="102"/>
      <c r="D7" s="9" t="s">
        <v>52</v>
      </c>
      <c r="E7" s="16">
        <f t="shared" ref="E7:E8" si="1">SUM(F7:J7)</f>
        <v>120654.8</v>
      </c>
      <c r="F7" s="17">
        <v>16225</v>
      </c>
      <c r="G7" s="19">
        <v>26403.4</v>
      </c>
      <c r="H7" s="19">
        <v>26008.799999999999</v>
      </c>
      <c r="I7" s="19">
        <v>26008.799999999999</v>
      </c>
      <c r="J7" s="19">
        <v>26008.799999999999</v>
      </c>
    </row>
    <row r="8" spans="1:10" x14ac:dyDescent="0.25">
      <c r="A8" s="102" t="s">
        <v>62</v>
      </c>
      <c r="B8" s="102"/>
      <c r="C8" s="102"/>
      <c r="D8" s="6" t="s">
        <v>50</v>
      </c>
      <c r="E8" s="16">
        <f t="shared" si="1"/>
        <v>120654.8</v>
      </c>
      <c r="F8" s="16">
        <f t="shared" ref="F8:J8" si="2">F9</f>
        <v>16225</v>
      </c>
      <c r="G8" s="16">
        <f t="shared" si="2"/>
        <v>26403.4</v>
      </c>
      <c r="H8" s="16">
        <f t="shared" si="2"/>
        <v>26008.799999999999</v>
      </c>
      <c r="I8" s="16">
        <f t="shared" si="2"/>
        <v>26008.799999999999</v>
      </c>
      <c r="J8" s="16">
        <f t="shared" si="2"/>
        <v>26008.799999999999</v>
      </c>
    </row>
    <row r="9" spans="1:10" s="10" customFormat="1" ht="25.5" x14ac:dyDescent="0.25">
      <c r="A9" s="102"/>
      <c r="B9" s="102"/>
      <c r="C9" s="102"/>
      <c r="D9" s="9" t="s">
        <v>52</v>
      </c>
      <c r="E9" s="16">
        <f>SUM(F9:J9)</f>
        <v>120654.8</v>
      </c>
      <c r="F9" s="17">
        <f t="shared" ref="F9:J9" si="3">F7</f>
        <v>16225</v>
      </c>
      <c r="G9" s="17">
        <f t="shared" si="3"/>
        <v>26403.4</v>
      </c>
      <c r="H9" s="17">
        <f t="shared" si="3"/>
        <v>26008.799999999999</v>
      </c>
      <c r="I9" s="17">
        <f t="shared" si="3"/>
        <v>26008.799999999999</v>
      </c>
      <c r="J9" s="17">
        <f t="shared" si="3"/>
        <v>26008.799999999999</v>
      </c>
    </row>
    <row r="10" spans="1:10" x14ac:dyDescent="0.25">
      <c r="A10" s="101" t="s">
        <v>63</v>
      </c>
      <c r="B10" s="101"/>
      <c r="C10" s="101"/>
      <c r="D10" s="101"/>
      <c r="E10" s="101"/>
      <c r="F10" s="101"/>
      <c r="G10" s="101"/>
      <c r="H10" s="101"/>
      <c r="I10" s="101"/>
      <c r="J10" s="101"/>
    </row>
    <row r="11" spans="1:10" x14ac:dyDescent="0.25">
      <c r="A11" s="101" t="s">
        <v>64</v>
      </c>
      <c r="B11" s="102" t="s">
        <v>65</v>
      </c>
      <c r="C11" s="105"/>
      <c r="D11" s="6" t="s">
        <v>50</v>
      </c>
      <c r="E11" s="16">
        <f t="shared" ref="E11:E28" si="4">SUM(F11:J11)</f>
        <v>428723.70000000007</v>
      </c>
      <c r="F11" s="16">
        <f>F12+F13</f>
        <v>98146.5</v>
      </c>
      <c r="G11" s="16">
        <f t="shared" ref="G11:J11" si="5">G12+G13</f>
        <v>96767.3</v>
      </c>
      <c r="H11" s="16">
        <f t="shared" si="5"/>
        <v>78881.600000000006</v>
      </c>
      <c r="I11" s="16">
        <f t="shared" si="5"/>
        <v>77398.7</v>
      </c>
      <c r="J11" s="16">
        <f t="shared" si="5"/>
        <v>77529.600000000006</v>
      </c>
    </row>
    <row r="12" spans="1:10" s="10" customFormat="1" ht="25.5" x14ac:dyDescent="0.25">
      <c r="A12" s="101"/>
      <c r="B12" s="102"/>
      <c r="C12" s="105"/>
      <c r="D12" s="9" t="s">
        <v>52</v>
      </c>
      <c r="E12" s="16">
        <f t="shared" si="4"/>
        <v>425867.70000000007</v>
      </c>
      <c r="F12" s="17">
        <f t="shared" ref="F12:J12" si="6">F17+F19</f>
        <v>95655.3</v>
      </c>
      <c r="G12" s="17">
        <f t="shared" si="6"/>
        <v>96402.5</v>
      </c>
      <c r="H12" s="17">
        <f t="shared" si="6"/>
        <v>78881.600000000006</v>
      </c>
      <c r="I12" s="17">
        <f t="shared" si="6"/>
        <v>77398.7</v>
      </c>
      <c r="J12" s="17">
        <f t="shared" si="6"/>
        <v>77529.600000000006</v>
      </c>
    </row>
    <row r="13" spans="1:10" s="8" customFormat="1" x14ac:dyDescent="0.25">
      <c r="A13" s="101"/>
      <c r="B13" s="102"/>
      <c r="C13" s="105"/>
      <c r="D13" s="7" t="s">
        <v>53</v>
      </c>
      <c r="E13" s="16">
        <f t="shared" si="4"/>
        <v>2856</v>
      </c>
      <c r="F13" s="18">
        <f t="shared" ref="F13:J13" si="7">F21</f>
        <v>2491.1999999999998</v>
      </c>
      <c r="G13" s="18">
        <f t="shared" si="7"/>
        <v>364.8</v>
      </c>
      <c r="H13" s="18">
        <f t="shared" si="7"/>
        <v>0</v>
      </c>
      <c r="I13" s="18">
        <f t="shared" si="7"/>
        <v>0</v>
      </c>
      <c r="J13" s="18">
        <f t="shared" si="7"/>
        <v>0</v>
      </c>
    </row>
    <row r="14" spans="1:10" x14ac:dyDescent="0.25">
      <c r="A14" s="101"/>
      <c r="B14" s="102"/>
      <c r="C14" s="105"/>
      <c r="D14" s="6" t="s">
        <v>54</v>
      </c>
      <c r="E14" s="16">
        <f t="shared" si="4"/>
        <v>0</v>
      </c>
      <c r="F14" s="15"/>
      <c r="G14" s="21"/>
      <c r="H14" s="21"/>
      <c r="I14" s="21"/>
      <c r="J14" s="21"/>
    </row>
    <row r="15" spans="1:10" s="12" customFormat="1" ht="38.25" x14ac:dyDescent="0.25">
      <c r="A15" s="101"/>
      <c r="B15" s="102"/>
      <c r="C15" s="105"/>
      <c r="D15" s="11" t="s">
        <v>55</v>
      </c>
      <c r="E15" s="16">
        <f t="shared" si="4"/>
        <v>2856</v>
      </c>
      <c r="F15" s="25">
        <f t="shared" ref="F15:J15" si="8">F23</f>
        <v>2491.1999999999998</v>
      </c>
      <c r="G15" s="25">
        <f t="shared" si="8"/>
        <v>364.8</v>
      </c>
      <c r="H15" s="25">
        <f t="shared" si="8"/>
        <v>0</v>
      </c>
      <c r="I15" s="25">
        <f t="shared" si="8"/>
        <v>0</v>
      </c>
      <c r="J15" s="25">
        <f t="shared" si="8"/>
        <v>0</v>
      </c>
    </row>
    <row r="16" spans="1:10" ht="51" customHeight="1" x14ac:dyDescent="0.25">
      <c r="A16" s="101" t="s">
        <v>66</v>
      </c>
      <c r="B16" s="98" t="s">
        <v>114</v>
      </c>
      <c r="C16" s="102" t="s">
        <v>47</v>
      </c>
      <c r="D16" s="6" t="s">
        <v>50</v>
      </c>
      <c r="E16" s="16">
        <f t="shared" si="4"/>
        <v>381252.6</v>
      </c>
      <c r="F16" s="16">
        <f t="shared" ref="F16:J16" si="9">F17</f>
        <v>86597.3</v>
      </c>
      <c r="G16" s="16">
        <f t="shared" si="9"/>
        <v>78885</v>
      </c>
      <c r="H16" s="16">
        <f t="shared" si="9"/>
        <v>70683.600000000006</v>
      </c>
      <c r="I16" s="16">
        <f t="shared" si="9"/>
        <v>72597.899999999994</v>
      </c>
      <c r="J16" s="16">
        <f t="shared" si="9"/>
        <v>72488.800000000003</v>
      </c>
    </row>
    <row r="17" spans="1:10" s="10" customFormat="1" ht="25.5" x14ac:dyDescent="0.25">
      <c r="A17" s="101"/>
      <c r="B17" s="99"/>
      <c r="C17" s="102"/>
      <c r="D17" s="9" t="s">
        <v>52</v>
      </c>
      <c r="E17" s="16">
        <f t="shared" si="4"/>
        <v>381252.6</v>
      </c>
      <c r="F17" s="17">
        <v>86597.3</v>
      </c>
      <c r="G17" s="17">
        <v>78885</v>
      </c>
      <c r="H17" s="19">
        <v>70683.600000000006</v>
      </c>
      <c r="I17" s="19">
        <v>72597.899999999994</v>
      </c>
      <c r="J17" s="19">
        <v>72488.800000000003</v>
      </c>
    </row>
    <row r="18" spans="1:10" ht="89.25" customHeight="1" x14ac:dyDescent="0.25">
      <c r="A18" s="101" t="s">
        <v>67</v>
      </c>
      <c r="B18" s="98" t="s">
        <v>115</v>
      </c>
      <c r="C18" s="102" t="s">
        <v>47</v>
      </c>
      <c r="D18" s="6" t="s">
        <v>50</v>
      </c>
      <c r="E18" s="16">
        <f t="shared" si="4"/>
        <v>44615.100000000006</v>
      </c>
      <c r="F18" s="16">
        <f t="shared" ref="F18:J18" si="10">F19</f>
        <v>9058</v>
      </c>
      <c r="G18" s="16">
        <f t="shared" si="10"/>
        <v>17517.5</v>
      </c>
      <c r="H18" s="16">
        <f t="shared" si="10"/>
        <v>8198</v>
      </c>
      <c r="I18" s="16">
        <f t="shared" si="10"/>
        <v>4800.8</v>
      </c>
      <c r="J18" s="16">
        <f t="shared" si="10"/>
        <v>5040.8</v>
      </c>
    </row>
    <row r="19" spans="1:10" s="10" customFormat="1" ht="25.5" x14ac:dyDescent="0.25">
      <c r="A19" s="101"/>
      <c r="B19" s="99"/>
      <c r="C19" s="102"/>
      <c r="D19" s="9" t="s">
        <v>52</v>
      </c>
      <c r="E19" s="16">
        <f t="shared" si="4"/>
        <v>44615.100000000006</v>
      </c>
      <c r="F19" s="17">
        <v>9058</v>
      </c>
      <c r="G19" s="19">
        <v>17517.5</v>
      </c>
      <c r="H19" s="19">
        <v>8198</v>
      </c>
      <c r="I19" s="19">
        <v>4800.8</v>
      </c>
      <c r="J19" s="19">
        <v>5040.8</v>
      </c>
    </row>
    <row r="20" spans="1:10" ht="51" customHeight="1" x14ac:dyDescent="0.25">
      <c r="A20" s="101" t="s">
        <v>68</v>
      </c>
      <c r="B20" s="98" t="s">
        <v>116</v>
      </c>
      <c r="C20" s="105" t="s">
        <v>69</v>
      </c>
      <c r="D20" s="6" t="s">
        <v>50</v>
      </c>
      <c r="E20" s="16">
        <f t="shared" si="4"/>
        <v>2856</v>
      </c>
      <c r="F20" s="16">
        <f t="shared" ref="F20:J20" si="11">F21</f>
        <v>2491.1999999999998</v>
      </c>
      <c r="G20" s="16">
        <f t="shared" si="11"/>
        <v>364.8</v>
      </c>
      <c r="H20" s="16">
        <f t="shared" si="11"/>
        <v>0</v>
      </c>
      <c r="I20" s="16">
        <f t="shared" si="11"/>
        <v>0</v>
      </c>
      <c r="J20" s="16">
        <f t="shared" si="11"/>
        <v>0</v>
      </c>
    </row>
    <row r="21" spans="1:10" s="8" customFormat="1" x14ac:dyDescent="0.25">
      <c r="A21" s="101"/>
      <c r="B21" s="100"/>
      <c r="C21" s="105"/>
      <c r="D21" s="7" t="s">
        <v>53</v>
      </c>
      <c r="E21" s="16">
        <f t="shared" si="4"/>
        <v>2856</v>
      </c>
      <c r="F21" s="18">
        <f t="shared" ref="F21:J21" si="12">F23</f>
        <v>2491.1999999999998</v>
      </c>
      <c r="G21" s="18">
        <f t="shared" si="12"/>
        <v>364.8</v>
      </c>
      <c r="H21" s="18">
        <f t="shared" si="12"/>
        <v>0</v>
      </c>
      <c r="I21" s="18">
        <f t="shared" si="12"/>
        <v>0</v>
      </c>
      <c r="J21" s="18">
        <f t="shared" si="12"/>
        <v>0</v>
      </c>
    </row>
    <row r="22" spans="1:10" x14ac:dyDescent="0.25">
      <c r="A22" s="101"/>
      <c r="B22" s="100"/>
      <c r="C22" s="105"/>
      <c r="D22" s="6" t="s">
        <v>54</v>
      </c>
      <c r="E22" s="16">
        <f t="shared" si="4"/>
        <v>0</v>
      </c>
      <c r="F22" s="4"/>
      <c r="G22" s="5"/>
      <c r="H22" s="5"/>
      <c r="I22" s="5"/>
      <c r="J22" s="5"/>
    </row>
    <row r="23" spans="1:10" s="12" customFormat="1" ht="63.75" x14ac:dyDescent="0.25">
      <c r="A23" s="101"/>
      <c r="B23" s="99"/>
      <c r="C23" s="105"/>
      <c r="D23" s="11" t="s">
        <v>70</v>
      </c>
      <c r="E23" s="16">
        <f t="shared" si="4"/>
        <v>2856</v>
      </c>
      <c r="F23" s="25">
        <v>2491.1999999999998</v>
      </c>
      <c r="G23" s="26">
        <v>364.8</v>
      </c>
      <c r="H23" s="26">
        <v>0</v>
      </c>
      <c r="I23" s="26">
        <v>0</v>
      </c>
      <c r="J23" s="26">
        <v>0</v>
      </c>
    </row>
    <row r="24" spans="1:10" x14ac:dyDescent="0.25">
      <c r="A24" s="102" t="s">
        <v>71</v>
      </c>
      <c r="B24" s="102"/>
      <c r="C24" s="102"/>
      <c r="D24" s="6" t="s">
        <v>50</v>
      </c>
      <c r="E24" s="16">
        <f t="shared" si="4"/>
        <v>428723.70000000007</v>
      </c>
      <c r="F24" s="16">
        <f t="shared" ref="F24:J24" si="13">F25+F26</f>
        <v>98146.5</v>
      </c>
      <c r="G24" s="16">
        <f t="shared" si="13"/>
        <v>96767.3</v>
      </c>
      <c r="H24" s="16">
        <f t="shared" si="13"/>
        <v>78881.600000000006</v>
      </c>
      <c r="I24" s="16">
        <f t="shared" si="13"/>
        <v>77398.7</v>
      </c>
      <c r="J24" s="16">
        <f t="shared" si="13"/>
        <v>77529.600000000006</v>
      </c>
    </row>
    <row r="25" spans="1:10" s="10" customFormat="1" ht="25.5" x14ac:dyDescent="0.25">
      <c r="A25" s="102"/>
      <c r="B25" s="102"/>
      <c r="C25" s="102"/>
      <c r="D25" s="9" t="s">
        <v>52</v>
      </c>
      <c r="E25" s="16">
        <f t="shared" si="4"/>
        <v>425867.70000000007</v>
      </c>
      <c r="F25" s="17">
        <f t="shared" ref="F25:J25" si="14">F12</f>
        <v>95655.3</v>
      </c>
      <c r="G25" s="17">
        <f t="shared" si="14"/>
        <v>96402.5</v>
      </c>
      <c r="H25" s="17">
        <f t="shared" si="14"/>
        <v>78881.600000000006</v>
      </c>
      <c r="I25" s="17">
        <f t="shared" si="14"/>
        <v>77398.7</v>
      </c>
      <c r="J25" s="17">
        <f t="shared" si="14"/>
        <v>77529.600000000006</v>
      </c>
    </row>
    <row r="26" spans="1:10" s="8" customFormat="1" x14ac:dyDescent="0.25">
      <c r="A26" s="102"/>
      <c r="B26" s="102"/>
      <c r="C26" s="102"/>
      <c r="D26" s="7" t="s">
        <v>53</v>
      </c>
      <c r="E26" s="16">
        <f t="shared" si="4"/>
        <v>2856</v>
      </c>
      <c r="F26" s="18">
        <f t="shared" ref="F26:J26" si="15">F13</f>
        <v>2491.1999999999998</v>
      </c>
      <c r="G26" s="18">
        <f t="shared" si="15"/>
        <v>364.8</v>
      </c>
      <c r="H26" s="18">
        <f t="shared" si="15"/>
        <v>0</v>
      </c>
      <c r="I26" s="18">
        <f t="shared" si="15"/>
        <v>0</v>
      </c>
      <c r="J26" s="18">
        <f t="shared" si="15"/>
        <v>0</v>
      </c>
    </row>
    <row r="27" spans="1:10" x14ac:dyDescent="0.25">
      <c r="A27" s="102"/>
      <c r="B27" s="102"/>
      <c r="C27" s="102"/>
      <c r="D27" s="6" t="s">
        <v>54</v>
      </c>
      <c r="E27" s="16">
        <f t="shared" si="4"/>
        <v>0</v>
      </c>
      <c r="F27" s="38"/>
      <c r="G27" s="38"/>
      <c r="H27" s="39"/>
      <c r="I27" s="39"/>
      <c r="J27" s="39"/>
    </row>
    <row r="28" spans="1:10" s="12" customFormat="1" ht="63.75" x14ac:dyDescent="0.25">
      <c r="A28" s="102"/>
      <c r="B28" s="102"/>
      <c r="C28" s="102"/>
      <c r="D28" s="11" t="s">
        <v>70</v>
      </c>
      <c r="E28" s="16">
        <f t="shared" si="4"/>
        <v>2856</v>
      </c>
      <c r="F28" s="25">
        <f t="shared" ref="F28:J28" si="16">F15</f>
        <v>2491.1999999999998</v>
      </c>
      <c r="G28" s="25">
        <f t="shared" si="16"/>
        <v>364.8</v>
      </c>
      <c r="H28" s="25">
        <f t="shared" si="16"/>
        <v>0</v>
      </c>
      <c r="I28" s="25">
        <f t="shared" si="16"/>
        <v>0</v>
      </c>
      <c r="J28" s="25">
        <f t="shared" si="16"/>
        <v>0</v>
      </c>
    </row>
    <row r="29" spans="1:10" x14ac:dyDescent="0.25">
      <c r="A29" s="101" t="s">
        <v>72</v>
      </c>
      <c r="B29" s="101"/>
      <c r="C29" s="101"/>
      <c r="D29" s="101"/>
      <c r="E29" s="101"/>
      <c r="F29" s="101"/>
      <c r="G29" s="101"/>
      <c r="H29" s="101"/>
      <c r="I29" s="101"/>
      <c r="J29" s="101"/>
    </row>
    <row r="30" spans="1:10" ht="51" customHeight="1" x14ac:dyDescent="0.25">
      <c r="A30" s="101" t="s">
        <v>73</v>
      </c>
      <c r="B30" s="98" t="s">
        <v>117</v>
      </c>
      <c r="C30" s="102" t="s">
        <v>47</v>
      </c>
      <c r="D30" s="6" t="s">
        <v>50</v>
      </c>
      <c r="E30" s="16">
        <f t="shared" ref="E30:E33" si="17">SUM(F30:J30)</f>
        <v>3974.4</v>
      </c>
      <c r="F30" s="16">
        <f>F31</f>
        <v>2100</v>
      </c>
      <c r="G30" s="16">
        <f t="shared" ref="G30:J30" si="18">G31</f>
        <v>454.4</v>
      </c>
      <c r="H30" s="16">
        <f t="shared" si="18"/>
        <v>460</v>
      </c>
      <c r="I30" s="16">
        <f t="shared" si="18"/>
        <v>460</v>
      </c>
      <c r="J30" s="16">
        <f t="shared" si="18"/>
        <v>500</v>
      </c>
    </row>
    <row r="31" spans="1:10" s="14" customFormat="1" ht="25.5" x14ac:dyDescent="0.25">
      <c r="A31" s="101"/>
      <c r="B31" s="99"/>
      <c r="C31" s="102"/>
      <c r="D31" s="13" t="s">
        <v>52</v>
      </c>
      <c r="E31" s="16">
        <f t="shared" si="17"/>
        <v>3974.4</v>
      </c>
      <c r="F31" s="22">
        <v>2100</v>
      </c>
      <c r="G31" s="24">
        <v>454.4</v>
      </c>
      <c r="H31" s="24">
        <v>460</v>
      </c>
      <c r="I31" s="24">
        <v>460</v>
      </c>
      <c r="J31" s="24">
        <v>500</v>
      </c>
    </row>
    <row r="32" spans="1:10" x14ac:dyDescent="0.25">
      <c r="A32" s="102" t="s">
        <v>74</v>
      </c>
      <c r="B32" s="102"/>
      <c r="C32" s="102"/>
      <c r="D32" s="6" t="s">
        <v>50</v>
      </c>
      <c r="E32" s="16">
        <f t="shared" si="17"/>
        <v>3974.4</v>
      </c>
      <c r="F32" s="16">
        <f>F33</f>
        <v>2100</v>
      </c>
      <c r="G32" s="16">
        <f t="shared" ref="G32:J32" si="19">G33</f>
        <v>454.4</v>
      </c>
      <c r="H32" s="16">
        <f t="shared" si="19"/>
        <v>460</v>
      </c>
      <c r="I32" s="16">
        <f t="shared" si="19"/>
        <v>460</v>
      </c>
      <c r="J32" s="16">
        <f t="shared" si="19"/>
        <v>500</v>
      </c>
    </row>
    <row r="33" spans="1:10" s="14" customFormat="1" ht="25.5" x14ac:dyDescent="0.25">
      <c r="A33" s="102"/>
      <c r="B33" s="102"/>
      <c r="C33" s="102"/>
      <c r="D33" s="13" t="s">
        <v>52</v>
      </c>
      <c r="E33" s="16">
        <f t="shared" si="17"/>
        <v>3974.4</v>
      </c>
      <c r="F33" s="22">
        <f t="shared" ref="F33:J33" si="20">F31</f>
        <v>2100</v>
      </c>
      <c r="G33" s="22">
        <f t="shared" si="20"/>
        <v>454.4</v>
      </c>
      <c r="H33" s="22">
        <f t="shared" si="20"/>
        <v>460</v>
      </c>
      <c r="I33" s="22">
        <f t="shared" si="20"/>
        <v>460</v>
      </c>
      <c r="J33" s="22">
        <f t="shared" si="20"/>
        <v>500</v>
      </c>
    </row>
    <row r="34" spans="1:10" x14ac:dyDescent="0.25">
      <c r="A34" s="101" t="s">
        <v>75</v>
      </c>
      <c r="B34" s="101"/>
      <c r="C34" s="101"/>
      <c r="D34" s="101"/>
      <c r="E34" s="101"/>
      <c r="F34" s="101"/>
      <c r="G34" s="101"/>
      <c r="H34" s="101"/>
      <c r="I34" s="101"/>
      <c r="J34" s="101"/>
    </row>
    <row r="35" spans="1:10" ht="51" customHeight="1" x14ac:dyDescent="0.25">
      <c r="A35" s="101" t="s">
        <v>76</v>
      </c>
      <c r="B35" s="98" t="s">
        <v>118</v>
      </c>
      <c r="C35" s="102" t="s">
        <v>47</v>
      </c>
      <c r="D35" s="6" t="s">
        <v>50</v>
      </c>
      <c r="E35" s="16">
        <f t="shared" ref="E35:E38" si="21">SUM(F35:J35)</f>
        <v>23533.699999999997</v>
      </c>
      <c r="F35" s="16">
        <f>F36</f>
        <v>5293</v>
      </c>
      <c r="G35" s="16">
        <f t="shared" ref="G35:J35" si="22">G36</f>
        <v>3457.4</v>
      </c>
      <c r="H35" s="16">
        <f t="shared" si="22"/>
        <v>5095.3999999999996</v>
      </c>
      <c r="I35" s="16">
        <f t="shared" si="22"/>
        <v>5096.3</v>
      </c>
      <c r="J35" s="16">
        <f t="shared" si="22"/>
        <v>4591.6000000000004</v>
      </c>
    </row>
    <row r="36" spans="1:10" s="14" customFormat="1" ht="25.5" x14ac:dyDescent="0.25">
      <c r="A36" s="101"/>
      <c r="B36" s="99"/>
      <c r="C36" s="102"/>
      <c r="D36" s="13" t="s">
        <v>52</v>
      </c>
      <c r="E36" s="16">
        <f t="shared" si="21"/>
        <v>23533.699999999997</v>
      </c>
      <c r="F36" s="22">
        <v>5293</v>
      </c>
      <c r="G36" s="23">
        <v>3457.4</v>
      </c>
      <c r="H36" s="22">
        <v>5095.3999999999996</v>
      </c>
      <c r="I36" s="24">
        <v>5096.3</v>
      </c>
      <c r="J36" s="24">
        <v>4591.6000000000004</v>
      </c>
    </row>
    <row r="37" spans="1:10" x14ac:dyDescent="0.25">
      <c r="A37" s="102" t="s">
        <v>77</v>
      </c>
      <c r="B37" s="102"/>
      <c r="C37" s="102"/>
      <c r="D37" s="6" t="s">
        <v>50</v>
      </c>
      <c r="E37" s="16">
        <f t="shared" si="21"/>
        <v>23533.699999999997</v>
      </c>
      <c r="F37" s="16">
        <f>F38</f>
        <v>5293</v>
      </c>
      <c r="G37" s="16">
        <f t="shared" ref="G37:J37" si="23">G38</f>
        <v>3457.4</v>
      </c>
      <c r="H37" s="16">
        <f t="shared" si="23"/>
        <v>5095.3999999999996</v>
      </c>
      <c r="I37" s="16">
        <f t="shared" si="23"/>
        <v>5096.3</v>
      </c>
      <c r="J37" s="16">
        <f t="shared" si="23"/>
        <v>4591.6000000000004</v>
      </c>
    </row>
    <row r="38" spans="1:10" s="14" customFormat="1" ht="25.5" x14ac:dyDescent="0.25">
      <c r="A38" s="102"/>
      <c r="B38" s="102"/>
      <c r="C38" s="102"/>
      <c r="D38" s="13" t="s">
        <v>52</v>
      </c>
      <c r="E38" s="16">
        <f t="shared" si="21"/>
        <v>23533.699999999997</v>
      </c>
      <c r="F38" s="22">
        <f t="shared" ref="F38:J38" si="24">F36</f>
        <v>5293</v>
      </c>
      <c r="G38" s="22">
        <f t="shared" si="24"/>
        <v>3457.4</v>
      </c>
      <c r="H38" s="22">
        <f t="shared" si="24"/>
        <v>5095.3999999999996</v>
      </c>
      <c r="I38" s="22">
        <f t="shared" si="24"/>
        <v>5096.3</v>
      </c>
      <c r="J38" s="22">
        <f t="shared" si="24"/>
        <v>4591.6000000000004</v>
      </c>
    </row>
    <row r="39" spans="1:10" x14ac:dyDescent="0.25">
      <c r="A39" s="101" t="s">
        <v>31</v>
      </c>
      <c r="B39" s="101"/>
      <c r="C39" s="101"/>
      <c r="D39" s="101"/>
      <c r="E39" s="101"/>
      <c r="F39" s="101"/>
      <c r="G39" s="101"/>
      <c r="H39" s="101"/>
      <c r="I39" s="101"/>
      <c r="J39" s="101"/>
    </row>
    <row r="40" spans="1:10" x14ac:dyDescent="0.25">
      <c r="A40" s="101" t="s">
        <v>78</v>
      </c>
      <c r="B40" s="102" t="s">
        <v>79</v>
      </c>
      <c r="C40" s="102"/>
      <c r="D40" s="6" t="s">
        <v>50</v>
      </c>
      <c r="E40" s="16">
        <f t="shared" ref="E40:E87" si="25">SUM(F40:J40)</f>
        <v>25983.400000000005</v>
      </c>
      <c r="F40" s="16">
        <f>F41+F42</f>
        <v>4684.8</v>
      </c>
      <c r="G40" s="16">
        <f t="shared" ref="G40:J40" si="26">G41+G42</f>
        <v>14998.1</v>
      </c>
      <c r="H40" s="16">
        <f t="shared" si="26"/>
        <v>5694.9</v>
      </c>
      <c r="I40" s="16">
        <f t="shared" si="26"/>
        <v>328.2</v>
      </c>
      <c r="J40" s="16">
        <f t="shared" si="26"/>
        <v>277.39999999999998</v>
      </c>
    </row>
    <row r="41" spans="1:10" s="10" customFormat="1" ht="25.5" x14ac:dyDescent="0.25">
      <c r="A41" s="101"/>
      <c r="B41" s="102"/>
      <c r="C41" s="102"/>
      <c r="D41" s="9" t="s">
        <v>52</v>
      </c>
      <c r="E41" s="16">
        <f t="shared" si="25"/>
        <v>2310.4</v>
      </c>
      <c r="F41" s="17">
        <f>F44+F47+F50+F53+F56+F59+F62+F65+F68+F71+F74</f>
        <v>516.20000000000005</v>
      </c>
      <c r="G41" s="17">
        <f t="shared" ref="G41:J41" si="27">G44+G47+G50+G53+G56+G59+G62+G65+G68+G71+G74</f>
        <v>743.7</v>
      </c>
      <c r="H41" s="17">
        <f t="shared" si="27"/>
        <v>444.9</v>
      </c>
      <c r="I41" s="17">
        <f t="shared" si="27"/>
        <v>328.2</v>
      </c>
      <c r="J41" s="17">
        <f t="shared" si="27"/>
        <v>277.39999999999998</v>
      </c>
    </row>
    <row r="42" spans="1:10" s="8" customFormat="1" ht="20.25" customHeight="1" x14ac:dyDescent="0.25">
      <c r="A42" s="101"/>
      <c r="B42" s="102"/>
      <c r="C42" s="102"/>
      <c r="D42" s="7" t="s">
        <v>53</v>
      </c>
      <c r="E42" s="16">
        <f t="shared" si="25"/>
        <v>23673</v>
      </c>
      <c r="F42" s="18">
        <f>F45+F48+F51+F54+F57+F60+F63+F66+F69+F72+F75+F79+F77</f>
        <v>4168.6000000000004</v>
      </c>
      <c r="G42" s="18">
        <f t="shared" ref="G42:J42" si="28">G45+G48+G51+G54+G57+G60+G63+G66+G69+G72+G75+G79+G77</f>
        <v>14254.4</v>
      </c>
      <c r="H42" s="18">
        <f t="shared" si="28"/>
        <v>5250</v>
      </c>
      <c r="I42" s="18">
        <f t="shared" si="28"/>
        <v>0</v>
      </c>
      <c r="J42" s="18">
        <f t="shared" si="28"/>
        <v>0</v>
      </c>
    </row>
    <row r="43" spans="1:10" ht="27" customHeight="1" x14ac:dyDescent="0.25">
      <c r="A43" s="101" t="s">
        <v>80</v>
      </c>
      <c r="B43" s="98" t="s">
        <v>119</v>
      </c>
      <c r="C43" s="102" t="s">
        <v>81</v>
      </c>
      <c r="D43" s="6" t="s">
        <v>50</v>
      </c>
      <c r="E43" s="16">
        <f t="shared" si="25"/>
        <v>10356.700000000001</v>
      </c>
      <c r="F43" s="16">
        <f t="shared" ref="F43:J43" si="29">F44+F45</f>
        <v>2744.4</v>
      </c>
      <c r="G43" s="16">
        <f t="shared" si="29"/>
        <v>2623.8</v>
      </c>
      <c r="H43" s="16">
        <f t="shared" si="29"/>
        <v>4382.8999999999996</v>
      </c>
      <c r="I43" s="16">
        <f t="shared" si="29"/>
        <v>328.2</v>
      </c>
      <c r="J43" s="16">
        <f t="shared" si="29"/>
        <v>277.39999999999998</v>
      </c>
    </row>
    <row r="44" spans="1:10" s="10" customFormat="1" ht="25.5" x14ac:dyDescent="0.25">
      <c r="A44" s="101"/>
      <c r="B44" s="100"/>
      <c r="C44" s="102"/>
      <c r="D44" s="9" t="s">
        <v>52</v>
      </c>
      <c r="E44" s="16">
        <f t="shared" si="25"/>
        <v>2087.2999999999997</v>
      </c>
      <c r="F44" s="17">
        <v>413</v>
      </c>
      <c r="G44" s="17">
        <v>623.79999999999995</v>
      </c>
      <c r="H44" s="19">
        <v>444.9</v>
      </c>
      <c r="I44" s="19">
        <v>328.2</v>
      </c>
      <c r="J44" s="19">
        <v>277.39999999999998</v>
      </c>
    </row>
    <row r="45" spans="1:10" s="8" customFormat="1" x14ac:dyDescent="0.25">
      <c r="A45" s="101"/>
      <c r="B45" s="100"/>
      <c r="C45" s="102"/>
      <c r="D45" s="7" t="s">
        <v>53</v>
      </c>
      <c r="E45" s="16">
        <f t="shared" si="25"/>
        <v>8269.4</v>
      </c>
      <c r="F45" s="18">
        <v>2331.4</v>
      </c>
      <c r="G45" s="18">
        <v>2000</v>
      </c>
      <c r="H45" s="20">
        <f>5250-1312</f>
        <v>3938</v>
      </c>
      <c r="I45" s="20">
        <v>0</v>
      </c>
      <c r="J45" s="20">
        <v>0</v>
      </c>
    </row>
    <row r="46" spans="1:10" x14ac:dyDescent="0.25">
      <c r="A46" s="101"/>
      <c r="B46" s="100"/>
      <c r="C46" s="102" t="s">
        <v>82</v>
      </c>
      <c r="D46" s="6" t="s">
        <v>50</v>
      </c>
      <c r="E46" s="16">
        <f t="shared" si="25"/>
        <v>1819.9</v>
      </c>
      <c r="F46" s="16">
        <f t="shared" ref="F46:J46" si="30">F47+F48</f>
        <v>975.69999999999993</v>
      </c>
      <c r="G46" s="16">
        <f t="shared" si="30"/>
        <v>844.2</v>
      </c>
      <c r="H46" s="16">
        <f t="shared" si="30"/>
        <v>0</v>
      </c>
      <c r="I46" s="16">
        <f t="shared" si="30"/>
        <v>0</v>
      </c>
      <c r="J46" s="16">
        <f t="shared" si="30"/>
        <v>0</v>
      </c>
    </row>
    <row r="47" spans="1:10" s="10" customFormat="1" ht="25.5" x14ac:dyDescent="0.25">
      <c r="A47" s="101"/>
      <c r="B47" s="100"/>
      <c r="C47" s="102"/>
      <c r="D47" s="9" t="s">
        <v>52</v>
      </c>
      <c r="E47" s="16">
        <f t="shared" si="25"/>
        <v>89.5</v>
      </c>
      <c r="F47" s="17">
        <v>43.3</v>
      </c>
      <c r="G47" s="19">
        <v>46.2</v>
      </c>
      <c r="H47" s="19">
        <v>0</v>
      </c>
      <c r="I47" s="19">
        <v>0</v>
      </c>
      <c r="J47" s="19">
        <v>0</v>
      </c>
    </row>
    <row r="48" spans="1:10" s="8" customFormat="1" x14ac:dyDescent="0.25">
      <c r="A48" s="101"/>
      <c r="B48" s="100"/>
      <c r="C48" s="102"/>
      <c r="D48" s="7" t="s">
        <v>53</v>
      </c>
      <c r="E48" s="16">
        <f t="shared" si="25"/>
        <v>1730.4</v>
      </c>
      <c r="F48" s="18">
        <v>932.4</v>
      </c>
      <c r="G48" s="18">
        <v>798</v>
      </c>
      <c r="H48" s="20">
        <v>0</v>
      </c>
      <c r="I48" s="20">
        <v>0</v>
      </c>
      <c r="J48" s="20">
        <v>0</v>
      </c>
    </row>
    <row r="49" spans="1:10" x14ac:dyDescent="0.25">
      <c r="A49" s="101"/>
      <c r="B49" s="100"/>
      <c r="C49" s="102" t="s">
        <v>69</v>
      </c>
      <c r="D49" s="6" t="s">
        <v>50</v>
      </c>
      <c r="E49" s="16">
        <f t="shared" si="25"/>
        <v>391.3</v>
      </c>
      <c r="F49" s="16">
        <f t="shared" ref="F49:J49" si="31">F50+F51</f>
        <v>198.10000000000002</v>
      </c>
      <c r="G49" s="16">
        <f t="shared" si="31"/>
        <v>193.2</v>
      </c>
      <c r="H49" s="16">
        <f t="shared" si="31"/>
        <v>0</v>
      </c>
      <c r="I49" s="16">
        <f t="shared" si="31"/>
        <v>0</v>
      </c>
      <c r="J49" s="16">
        <f t="shared" si="31"/>
        <v>0</v>
      </c>
    </row>
    <row r="50" spans="1:10" s="10" customFormat="1" ht="25.5" x14ac:dyDescent="0.25">
      <c r="A50" s="101"/>
      <c r="B50" s="100"/>
      <c r="C50" s="102"/>
      <c r="D50" s="9" t="s">
        <v>52</v>
      </c>
      <c r="E50" s="16">
        <f t="shared" si="25"/>
        <v>22.5</v>
      </c>
      <c r="F50" s="17">
        <v>9.3000000000000007</v>
      </c>
      <c r="G50" s="19">
        <v>13.2</v>
      </c>
      <c r="H50" s="19">
        <v>0</v>
      </c>
      <c r="I50" s="19">
        <v>0</v>
      </c>
      <c r="J50" s="19">
        <v>0</v>
      </c>
    </row>
    <row r="51" spans="1:10" s="8" customFormat="1" x14ac:dyDescent="0.25">
      <c r="A51" s="101"/>
      <c r="B51" s="100"/>
      <c r="C51" s="102"/>
      <c r="D51" s="7" t="s">
        <v>53</v>
      </c>
      <c r="E51" s="16">
        <f t="shared" si="25"/>
        <v>368.8</v>
      </c>
      <c r="F51" s="18">
        <v>188.8</v>
      </c>
      <c r="G51" s="20">
        <v>180</v>
      </c>
      <c r="H51" s="20">
        <v>0</v>
      </c>
      <c r="I51" s="20">
        <v>0</v>
      </c>
      <c r="J51" s="20">
        <v>0</v>
      </c>
    </row>
    <row r="52" spans="1:10" x14ac:dyDescent="0.25">
      <c r="A52" s="101"/>
      <c r="B52" s="100"/>
      <c r="C52" s="102" t="s">
        <v>83</v>
      </c>
      <c r="D52" s="6" t="s">
        <v>50</v>
      </c>
      <c r="E52" s="16">
        <f t="shared" si="25"/>
        <v>960.6</v>
      </c>
      <c r="F52" s="16">
        <f t="shared" ref="F52:J52" si="32">F53+F54</f>
        <v>487.5</v>
      </c>
      <c r="G52" s="16">
        <f t="shared" si="32"/>
        <v>473.1</v>
      </c>
      <c r="H52" s="16">
        <f t="shared" si="32"/>
        <v>0</v>
      </c>
      <c r="I52" s="16">
        <f t="shared" si="32"/>
        <v>0</v>
      </c>
      <c r="J52" s="16">
        <f t="shared" si="32"/>
        <v>0</v>
      </c>
    </row>
    <row r="53" spans="1:10" s="10" customFormat="1" ht="25.5" x14ac:dyDescent="0.25">
      <c r="A53" s="101"/>
      <c r="B53" s="100"/>
      <c r="C53" s="102"/>
      <c r="D53" s="9" t="s">
        <v>52</v>
      </c>
      <c r="E53" s="16">
        <f t="shared" si="25"/>
        <v>44.7</v>
      </c>
      <c r="F53" s="17">
        <v>21.6</v>
      </c>
      <c r="G53" s="19">
        <v>23.1</v>
      </c>
      <c r="H53" s="19">
        <v>0</v>
      </c>
      <c r="I53" s="19">
        <v>0</v>
      </c>
      <c r="J53" s="19">
        <v>0</v>
      </c>
    </row>
    <row r="54" spans="1:10" s="8" customFormat="1" x14ac:dyDescent="0.25">
      <c r="A54" s="101"/>
      <c r="B54" s="100"/>
      <c r="C54" s="102"/>
      <c r="D54" s="7" t="s">
        <v>53</v>
      </c>
      <c r="E54" s="16">
        <f t="shared" si="25"/>
        <v>915.9</v>
      </c>
      <c r="F54" s="18">
        <v>465.9</v>
      </c>
      <c r="G54" s="20">
        <v>450</v>
      </c>
      <c r="H54" s="20">
        <v>0</v>
      </c>
      <c r="I54" s="20">
        <v>0</v>
      </c>
      <c r="J54" s="20">
        <v>0</v>
      </c>
    </row>
    <row r="55" spans="1:10" x14ac:dyDescent="0.25">
      <c r="A55" s="101"/>
      <c r="B55" s="100"/>
      <c r="C55" s="102" t="s">
        <v>84</v>
      </c>
      <c r="D55" s="6" t="s">
        <v>50</v>
      </c>
      <c r="E55" s="16">
        <f t="shared" si="25"/>
        <v>134.39999999999998</v>
      </c>
      <c r="F55" s="16">
        <f t="shared" ref="F55:J55" si="33">F56+F57</f>
        <v>37.799999999999997</v>
      </c>
      <c r="G55" s="16">
        <f t="shared" si="33"/>
        <v>96.6</v>
      </c>
      <c r="H55" s="16">
        <f t="shared" si="33"/>
        <v>0</v>
      </c>
      <c r="I55" s="16">
        <f t="shared" si="33"/>
        <v>0</v>
      </c>
      <c r="J55" s="16">
        <f t="shared" si="33"/>
        <v>0</v>
      </c>
    </row>
    <row r="56" spans="1:10" s="10" customFormat="1" ht="25.5" x14ac:dyDescent="0.25">
      <c r="A56" s="101"/>
      <c r="B56" s="100"/>
      <c r="C56" s="102"/>
      <c r="D56" s="9" t="s">
        <v>52</v>
      </c>
      <c r="E56" s="16">
        <f t="shared" si="25"/>
        <v>8.4</v>
      </c>
      <c r="F56" s="17">
        <v>1.8</v>
      </c>
      <c r="G56" s="19">
        <v>6.6</v>
      </c>
      <c r="H56" s="19">
        <v>0</v>
      </c>
      <c r="I56" s="19">
        <v>0</v>
      </c>
      <c r="J56" s="19">
        <v>0</v>
      </c>
    </row>
    <row r="57" spans="1:10" s="8" customFormat="1" x14ac:dyDescent="0.25">
      <c r="A57" s="101"/>
      <c r="B57" s="100"/>
      <c r="C57" s="102"/>
      <c r="D57" s="7" t="s">
        <v>53</v>
      </c>
      <c r="E57" s="16">
        <f t="shared" si="25"/>
        <v>126</v>
      </c>
      <c r="F57" s="18">
        <v>36</v>
      </c>
      <c r="G57" s="20">
        <v>90</v>
      </c>
      <c r="H57" s="20">
        <v>0</v>
      </c>
      <c r="I57" s="20">
        <v>0</v>
      </c>
      <c r="J57" s="20">
        <v>0</v>
      </c>
    </row>
    <row r="58" spans="1:10" x14ac:dyDescent="0.25">
      <c r="A58" s="101"/>
      <c r="B58" s="100"/>
      <c r="C58" s="102" t="s">
        <v>85</v>
      </c>
      <c r="D58" s="6" t="s">
        <v>50</v>
      </c>
      <c r="E58" s="16">
        <f t="shared" si="25"/>
        <v>201.5</v>
      </c>
      <c r="F58" s="16">
        <f t="shared" ref="F58:J58" si="34">F59+F60</f>
        <v>121</v>
      </c>
      <c r="G58" s="16">
        <f t="shared" si="34"/>
        <v>80.5</v>
      </c>
      <c r="H58" s="16">
        <f t="shared" si="34"/>
        <v>0</v>
      </c>
      <c r="I58" s="16">
        <f t="shared" si="34"/>
        <v>0</v>
      </c>
      <c r="J58" s="16">
        <f t="shared" si="34"/>
        <v>0</v>
      </c>
    </row>
    <row r="59" spans="1:10" s="10" customFormat="1" ht="25.5" x14ac:dyDescent="0.25">
      <c r="A59" s="101"/>
      <c r="B59" s="100"/>
      <c r="C59" s="102"/>
      <c r="D59" s="9" t="s">
        <v>52</v>
      </c>
      <c r="E59" s="16">
        <f t="shared" si="25"/>
        <v>9.8000000000000007</v>
      </c>
      <c r="F59" s="17">
        <v>4.3</v>
      </c>
      <c r="G59" s="19">
        <v>5.5</v>
      </c>
      <c r="H59" s="19">
        <v>0</v>
      </c>
      <c r="I59" s="19">
        <v>0</v>
      </c>
      <c r="J59" s="19">
        <v>0</v>
      </c>
    </row>
    <row r="60" spans="1:10" s="8" customFormat="1" x14ac:dyDescent="0.25">
      <c r="A60" s="101"/>
      <c r="B60" s="100"/>
      <c r="C60" s="102"/>
      <c r="D60" s="7" t="s">
        <v>53</v>
      </c>
      <c r="E60" s="16">
        <f t="shared" si="25"/>
        <v>191.7</v>
      </c>
      <c r="F60" s="18">
        <v>116.7</v>
      </c>
      <c r="G60" s="20">
        <v>75</v>
      </c>
      <c r="H60" s="20">
        <v>0</v>
      </c>
      <c r="I60" s="20">
        <v>0</v>
      </c>
      <c r="J60" s="20">
        <v>0</v>
      </c>
    </row>
    <row r="61" spans="1:10" x14ac:dyDescent="0.25">
      <c r="A61" s="101"/>
      <c r="B61" s="100"/>
      <c r="C61" s="102" t="s">
        <v>86</v>
      </c>
      <c r="D61" s="6" t="s">
        <v>50</v>
      </c>
      <c r="E61" s="16">
        <f t="shared" si="25"/>
        <v>85.4</v>
      </c>
      <c r="F61" s="16">
        <f t="shared" ref="F61:J61" si="35">F62+F63</f>
        <v>4.9000000000000004</v>
      </c>
      <c r="G61" s="16">
        <f t="shared" si="35"/>
        <v>80.5</v>
      </c>
      <c r="H61" s="16">
        <f t="shared" si="35"/>
        <v>0</v>
      </c>
      <c r="I61" s="16">
        <f t="shared" si="35"/>
        <v>0</v>
      </c>
      <c r="J61" s="16">
        <f t="shared" si="35"/>
        <v>0</v>
      </c>
    </row>
    <row r="62" spans="1:10" s="10" customFormat="1" ht="25.5" x14ac:dyDescent="0.25">
      <c r="A62" s="101"/>
      <c r="B62" s="100"/>
      <c r="C62" s="102"/>
      <c r="D62" s="9" t="s">
        <v>52</v>
      </c>
      <c r="E62" s="16">
        <f t="shared" si="25"/>
        <v>10.4</v>
      </c>
      <c r="F62" s="17">
        <v>4.9000000000000004</v>
      </c>
      <c r="G62" s="19">
        <v>5.5</v>
      </c>
      <c r="H62" s="19">
        <v>0</v>
      </c>
      <c r="I62" s="19">
        <v>0</v>
      </c>
      <c r="J62" s="19">
        <v>0</v>
      </c>
    </row>
    <row r="63" spans="1:10" s="8" customFormat="1" x14ac:dyDescent="0.25">
      <c r="A63" s="101"/>
      <c r="B63" s="100"/>
      <c r="C63" s="102"/>
      <c r="D63" s="7" t="s">
        <v>53</v>
      </c>
      <c r="E63" s="16">
        <f t="shared" si="25"/>
        <v>75</v>
      </c>
      <c r="F63" s="18">
        <v>0</v>
      </c>
      <c r="G63" s="20">
        <v>75</v>
      </c>
      <c r="H63" s="20">
        <v>0</v>
      </c>
      <c r="I63" s="20">
        <v>0</v>
      </c>
      <c r="J63" s="20">
        <v>0</v>
      </c>
    </row>
    <row r="64" spans="1:10" x14ac:dyDescent="0.25">
      <c r="A64" s="101"/>
      <c r="B64" s="100"/>
      <c r="C64" s="102" t="s">
        <v>87</v>
      </c>
      <c r="D64" s="6" t="s">
        <v>50</v>
      </c>
      <c r="E64" s="16">
        <f t="shared" si="25"/>
        <v>138.10000000000002</v>
      </c>
      <c r="F64" s="16">
        <f t="shared" ref="F64:J64" si="36">F65+F66</f>
        <v>9.3000000000000007</v>
      </c>
      <c r="G64" s="16">
        <f t="shared" si="36"/>
        <v>128.80000000000001</v>
      </c>
      <c r="H64" s="16">
        <f t="shared" si="36"/>
        <v>0</v>
      </c>
      <c r="I64" s="16">
        <f t="shared" si="36"/>
        <v>0</v>
      </c>
      <c r="J64" s="16">
        <f t="shared" si="36"/>
        <v>0</v>
      </c>
    </row>
    <row r="65" spans="1:10" s="10" customFormat="1" ht="25.5" x14ac:dyDescent="0.25">
      <c r="A65" s="101"/>
      <c r="B65" s="100"/>
      <c r="C65" s="102"/>
      <c r="D65" s="9" t="s">
        <v>52</v>
      </c>
      <c r="E65" s="16">
        <f t="shared" si="25"/>
        <v>18.100000000000001</v>
      </c>
      <c r="F65" s="17">
        <v>9.3000000000000007</v>
      </c>
      <c r="G65" s="19">
        <v>8.8000000000000007</v>
      </c>
      <c r="H65" s="19">
        <v>0</v>
      </c>
      <c r="I65" s="19">
        <v>0</v>
      </c>
      <c r="J65" s="19">
        <v>0</v>
      </c>
    </row>
    <row r="66" spans="1:10" s="8" customFormat="1" x14ac:dyDescent="0.25">
      <c r="A66" s="101"/>
      <c r="B66" s="100"/>
      <c r="C66" s="102"/>
      <c r="D66" s="7" t="s">
        <v>53</v>
      </c>
      <c r="E66" s="16">
        <f t="shared" si="25"/>
        <v>120</v>
      </c>
      <c r="F66" s="18">
        <v>0</v>
      </c>
      <c r="G66" s="20">
        <v>120</v>
      </c>
      <c r="H66" s="20">
        <v>0</v>
      </c>
      <c r="I66" s="20">
        <v>0</v>
      </c>
      <c r="J66" s="20">
        <v>0</v>
      </c>
    </row>
    <row r="67" spans="1:10" x14ac:dyDescent="0.25">
      <c r="A67" s="101"/>
      <c r="B67" s="100"/>
      <c r="C67" s="102" t="s">
        <v>88</v>
      </c>
      <c r="D67" s="6" t="s">
        <v>50</v>
      </c>
      <c r="E67" s="16">
        <f t="shared" si="25"/>
        <v>55.6</v>
      </c>
      <c r="F67" s="16">
        <f t="shared" ref="F67:J67" si="37">F68+F69</f>
        <v>55.6</v>
      </c>
      <c r="G67" s="32">
        <f t="shared" si="37"/>
        <v>0</v>
      </c>
      <c r="H67" s="16">
        <f t="shared" si="37"/>
        <v>0</v>
      </c>
      <c r="I67" s="16">
        <f t="shared" si="37"/>
        <v>0</v>
      </c>
      <c r="J67" s="16">
        <f t="shared" si="37"/>
        <v>0</v>
      </c>
    </row>
    <row r="68" spans="1:10" s="10" customFormat="1" ht="25.5" x14ac:dyDescent="0.25">
      <c r="A68" s="101"/>
      <c r="B68" s="100"/>
      <c r="C68" s="102"/>
      <c r="D68" s="9" t="s">
        <v>52</v>
      </c>
      <c r="E68" s="16">
        <f t="shared" si="25"/>
        <v>6.2</v>
      </c>
      <c r="F68" s="17">
        <v>6.2</v>
      </c>
      <c r="G68" s="48">
        <v>0</v>
      </c>
      <c r="H68" s="19">
        <v>0</v>
      </c>
      <c r="I68" s="19">
        <v>0</v>
      </c>
      <c r="J68" s="19">
        <v>0</v>
      </c>
    </row>
    <row r="69" spans="1:10" s="8" customFormat="1" x14ac:dyDescent="0.25">
      <c r="A69" s="101"/>
      <c r="B69" s="100"/>
      <c r="C69" s="102"/>
      <c r="D69" s="7" t="s">
        <v>53</v>
      </c>
      <c r="E69" s="16">
        <f t="shared" si="25"/>
        <v>49.4</v>
      </c>
      <c r="F69" s="18">
        <v>49.4</v>
      </c>
      <c r="G69" s="36">
        <v>0</v>
      </c>
      <c r="H69" s="20">
        <v>0</v>
      </c>
      <c r="I69" s="20">
        <v>0</v>
      </c>
      <c r="J69" s="20">
        <v>0</v>
      </c>
    </row>
    <row r="70" spans="1:10" x14ac:dyDescent="0.25">
      <c r="A70" s="101"/>
      <c r="B70" s="100"/>
      <c r="C70" s="102" t="s">
        <v>89</v>
      </c>
      <c r="D70" s="6" t="s">
        <v>50</v>
      </c>
      <c r="E70" s="16">
        <f t="shared" si="25"/>
        <v>80.5</v>
      </c>
      <c r="F70" s="16">
        <f t="shared" ref="F70:J70" si="38">F71+F72</f>
        <v>0</v>
      </c>
      <c r="G70" s="32">
        <f t="shared" si="38"/>
        <v>80.5</v>
      </c>
      <c r="H70" s="16">
        <f t="shared" si="38"/>
        <v>0</v>
      </c>
      <c r="I70" s="16">
        <f t="shared" si="38"/>
        <v>0</v>
      </c>
      <c r="J70" s="16">
        <f t="shared" si="38"/>
        <v>0</v>
      </c>
    </row>
    <row r="71" spans="1:10" s="10" customFormat="1" ht="25.5" x14ac:dyDescent="0.25">
      <c r="A71" s="101"/>
      <c r="B71" s="100"/>
      <c r="C71" s="102"/>
      <c r="D71" s="9" t="s">
        <v>52</v>
      </c>
      <c r="E71" s="16">
        <f t="shared" si="25"/>
        <v>5.5</v>
      </c>
      <c r="F71" s="17">
        <v>0</v>
      </c>
      <c r="G71" s="19">
        <v>5.5</v>
      </c>
      <c r="H71" s="19">
        <v>0</v>
      </c>
      <c r="I71" s="19">
        <v>0</v>
      </c>
      <c r="J71" s="19">
        <v>0</v>
      </c>
    </row>
    <row r="72" spans="1:10" s="8" customFormat="1" x14ac:dyDescent="0.25">
      <c r="A72" s="101"/>
      <c r="B72" s="100"/>
      <c r="C72" s="102"/>
      <c r="D72" s="7" t="s">
        <v>53</v>
      </c>
      <c r="E72" s="16">
        <f t="shared" si="25"/>
        <v>75</v>
      </c>
      <c r="F72" s="18">
        <v>0</v>
      </c>
      <c r="G72" s="20">
        <v>75</v>
      </c>
      <c r="H72" s="20">
        <v>0</v>
      </c>
      <c r="I72" s="20">
        <v>0</v>
      </c>
      <c r="J72" s="20">
        <v>0</v>
      </c>
    </row>
    <row r="73" spans="1:10" x14ac:dyDescent="0.25">
      <c r="A73" s="101"/>
      <c r="B73" s="100"/>
      <c r="C73" s="102" t="s">
        <v>19</v>
      </c>
      <c r="D73" s="6" t="s">
        <v>50</v>
      </c>
      <c r="E73" s="16">
        <f t="shared" si="25"/>
        <v>131</v>
      </c>
      <c r="F73" s="16">
        <f t="shared" ref="F73:J73" si="39">F74+F75</f>
        <v>50.5</v>
      </c>
      <c r="G73" s="16">
        <f t="shared" si="39"/>
        <v>80.5</v>
      </c>
      <c r="H73" s="16">
        <f t="shared" si="39"/>
        <v>0</v>
      </c>
      <c r="I73" s="16">
        <f t="shared" si="39"/>
        <v>0</v>
      </c>
      <c r="J73" s="16">
        <f t="shared" si="39"/>
        <v>0</v>
      </c>
    </row>
    <row r="74" spans="1:10" s="10" customFormat="1" ht="25.5" x14ac:dyDescent="0.25">
      <c r="A74" s="101"/>
      <c r="B74" s="100"/>
      <c r="C74" s="102"/>
      <c r="D74" s="9" t="s">
        <v>52</v>
      </c>
      <c r="E74" s="16">
        <f t="shared" si="25"/>
        <v>8</v>
      </c>
      <c r="F74" s="17">
        <v>2.5</v>
      </c>
      <c r="G74" s="19">
        <v>5.5</v>
      </c>
      <c r="H74" s="19">
        <v>0</v>
      </c>
      <c r="I74" s="19">
        <v>0</v>
      </c>
      <c r="J74" s="19">
        <v>0</v>
      </c>
    </row>
    <row r="75" spans="1:10" s="8" customFormat="1" x14ac:dyDescent="0.25">
      <c r="A75" s="101"/>
      <c r="B75" s="99"/>
      <c r="C75" s="102"/>
      <c r="D75" s="7" t="s">
        <v>53</v>
      </c>
      <c r="E75" s="16">
        <f t="shared" si="25"/>
        <v>123</v>
      </c>
      <c r="F75" s="18">
        <v>48</v>
      </c>
      <c r="G75" s="20">
        <v>75</v>
      </c>
      <c r="H75" s="20">
        <v>0</v>
      </c>
      <c r="I75" s="20">
        <v>0</v>
      </c>
      <c r="J75" s="20">
        <v>0</v>
      </c>
    </row>
    <row r="76" spans="1:10" s="33" customFormat="1" x14ac:dyDescent="0.25">
      <c r="A76" s="103" t="s">
        <v>90</v>
      </c>
      <c r="B76" s="104" t="s">
        <v>91</v>
      </c>
      <c r="C76" s="104" t="s">
        <v>81</v>
      </c>
      <c r="D76" s="31" t="s">
        <v>50</v>
      </c>
      <c r="E76" s="16">
        <f t="shared" si="25"/>
        <v>9004.4</v>
      </c>
      <c r="F76" s="32">
        <f>F77</f>
        <v>0</v>
      </c>
      <c r="G76" s="32">
        <f t="shared" ref="G76:J78" si="40">G77</f>
        <v>9004.4</v>
      </c>
      <c r="H76" s="32">
        <f t="shared" si="40"/>
        <v>0</v>
      </c>
      <c r="I76" s="32">
        <f t="shared" si="40"/>
        <v>0</v>
      </c>
      <c r="J76" s="32">
        <f t="shared" si="40"/>
        <v>0</v>
      </c>
    </row>
    <row r="77" spans="1:10" s="33" customFormat="1" ht="19.5" customHeight="1" x14ac:dyDescent="0.25">
      <c r="A77" s="103"/>
      <c r="B77" s="104"/>
      <c r="C77" s="104"/>
      <c r="D77" s="34" t="s">
        <v>53</v>
      </c>
      <c r="E77" s="16">
        <f t="shared" si="25"/>
        <v>9004.4</v>
      </c>
      <c r="F77" s="35">
        <v>0</v>
      </c>
      <c r="G77" s="36">
        <v>9004.4</v>
      </c>
      <c r="H77" s="36">
        <v>0</v>
      </c>
      <c r="I77" s="36">
        <v>0</v>
      </c>
      <c r="J77" s="36">
        <v>0</v>
      </c>
    </row>
    <row r="78" spans="1:10" s="37" customFormat="1" ht="34.5" customHeight="1" x14ac:dyDescent="0.25">
      <c r="A78" s="103" t="s">
        <v>120</v>
      </c>
      <c r="B78" s="104" t="s">
        <v>121</v>
      </c>
      <c r="C78" s="104" t="s">
        <v>81</v>
      </c>
      <c r="D78" s="31" t="s">
        <v>50</v>
      </c>
      <c r="E78" s="16">
        <f t="shared" si="25"/>
        <v>2624</v>
      </c>
      <c r="F78" s="32">
        <f>F79</f>
        <v>0</v>
      </c>
      <c r="G78" s="32">
        <f t="shared" si="40"/>
        <v>1312</v>
      </c>
      <c r="H78" s="32">
        <f t="shared" si="40"/>
        <v>1312</v>
      </c>
      <c r="I78" s="32">
        <f t="shared" si="40"/>
        <v>0</v>
      </c>
      <c r="J78" s="32">
        <f t="shared" si="40"/>
        <v>0</v>
      </c>
    </row>
    <row r="79" spans="1:10" s="33" customFormat="1" ht="26.25" customHeight="1" x14ac:dyDescent="0.25">
      <c r="A79" s="103"/>
      <c r="B79" s="104"/>
      <c r="C79" s="104"/>
      <c r="D79" s="34" t="s">
        <v>53</v>
      </c>
      <c r="E79" s="16">
        <f t="shared" si="25"/>
        <v>2624</v>
      </c>
      <c r="F79" s="35">
        <v>0</v>
      </c>
      <c r="G79" s="36">
        <v>1312</v>
      </c>
      <c r="H79" s="36">
        <v>1312</v>
      </c>
      <c r="I79" s="36">
        <v>0</v>
      </c>
      <c r="J79" s="36">
        <v>0</v>
      </c>
    </row>
    <row r="80" spans="1:10" ht="23.25" customHeight="1" x14ac:dyDescent="0.25">
      <c r="A80" s="102" t="s">
        <v>92</v>
      </c>
      <c r="B80" s="102"/>
      <c r="C80" s="102"/>
      <c r="D80" s="6" t="s">
        <v>50</v>
      </c>
      <c r="E80" s="16">
        <f t="shared" si="25"/>
        <v>25983.400000000005</v>
      </c>
      <c r="F80" s="16">
        <f>F81+F82</f>
        <v>4684.8</v>
      </c>
      <c r="G80" s="16">
        <f t="shared" ref="G80:J80" si="41">G81+G82</f>
        <v>14998.1</v>
      </c>
      <c r="H80" s="16">
        <f t="shared" si="41"/>
        <v>5694.9</v>
      </c>
      <c r="I80" s="16">
        <f t="shared" si="41"/>
        <v>328.2</v>
      </c>
      <c r="J80" s="16">
        <f t="shared" si="41"/>
        <v>277.39999999999998</v>
      </c>
    </row>
    <row r="81" spans="1:10" s="30" customFormat="1" ht="25.5" x14ac:dyDescent="0.25">
      <c r="A81" s="102"/>
      <c r="B81" s="102"/>
      <c r="C81" s="102"/>
      <c r="D81" s="29" t="s">
        <v>52</v>
      </c>
      <c r="E81" s="16">
        <f t="shared" si="25"/>
        <v>2310.4</v>
      </c>
      <c r="F81" s="40">
        <f>F41</f>
        <v>516.20000000000005</v>
      </c>
      <c r="G81" s="40">
        <f t="shared" ref="G81:J81" si="42">G41</f>
        <v>743.7</v>
      </c>
      <c r="H81" s="40">
        <f t="shared" si="42"/>
        <v>444.9</v>
      </c>
      <c r="I81" s="40">
        <f t="shared" si="42"/>
        <v>328.2</v>
      </c>
      <c r="J81" s="40">
        <f t="shared" si="42"/>
        <v>277.39999999999998</v>
      </c>
    </row>
    <row r="82" spans="1:10" s="8" customFormat="1" x14ac:dyDescent="0.25">
      <c r="A82" s="102"/>
      <c r="B82" s="102"/>
      <c r="C82" s="102"/>
      <c r="D82" s="7" t="s">
        <v>53</v>
      </c>
      <c r="E82" s="16">
        <f t="shared" si="25"/>
        <v>23673</v>
      </c>
      <c r="F82" s="18">
        <f t="shared" ref="F82:J82" si="43">F42</f>
        <v>4168.6000000000004</v>
      </c>
      <c r="G82" s="18">
        <f t="shared" si="43"/>
        <v>14254.4</v>
      </c>
      <c r="H82" s="18">
        <f t="shared" si="43"/>
        <v>5250</v>
      </c>
      <c r="I82" s="18">
        <f t="shared" si="43"/>
        <v>0</v>
      </c>
      <c r="J82" s="18">
        <f t="shared" si="43"/>
        <v>0</v>
      </c>
    </row>
    <row r="83" spans="1:10" x14ac:dyDescent="0.25">
      <c r="A83" s="102" t="s">
        <v>93</v>
      </c>
      <c r="B83" s="102"/>
      <c r="C83" s="102"/>
      <c r="D83" s="6" t="s">
        <v>50</v>
      </c>
      <c r="E83" s="16">
        <f t="shared" si="25"/>
        <v>602870</v>
      </c>
      <c r="F83" s="16">
        <f t="shared" ref="F83:J83" si="44">F84+F85</f>
        <v>126449.3</v>
      </c>
      <c r="G83" s="16">
        <f t="shared" si="44"/>
        <v>142080.6</v>
      </c>
      <c r="H83" s="16">
        <f t="shared" si="44"/>
        <v>116140.70000000001</v>
      </c>
      <c r="I83" s="16">
        <f t="shared" si="44"/>
        <v>109292</v>
      </c>
      <c r="J83" s="16">
        <f t="shared" si="44"/>
        <v>108907.40000000001</v>
      </c>
    </row>
    <row r="84" spans="1:10" s="30" customFormat="1" ht="25.5" x14ac:dyDescent="0.25">
      <c r="A84" s="102"/>
      <c r="B84" s="102"/>
      <c r="C84" s="102"/>
      <c r="D84" s="29" t="s">
        <v>52</v>
      </c>
      <c r="E84" s="16">
        <f t="shared" si="25"/>
        <v>576341</v>
      </c>
      <c r="F84" s="40">
        <f>F81+F38+F33+F25+F9</f>
        <v>119789.5</v>
      </c>
      <c r="G84" s="40">
        <f>G81+G38+G33+G25+G9</f>
        <v>127461.4</v>
      </c>
      <c r="H84" s="40">
        <f>H81+H38+H33+H25+H9</f>
        <v>110890.70000000001</v>
      </c>
      <c r="I84" s="40">
        <f>I81+I38+I33+I25+I9</f>
        <v>109292</v>
      </c>
      <c r="J84" s="40">
        <f>J81+J38+J33+J25+J9</f>
        <v>108907.40000000001</v>
      </c>
    </row>
    <row r="85" spans="1:10" x14ac:dyDescent="0.25">
      <c r="A85" s="102"/>
      <c r="B85" s="102"/>
      <c r="C85" s="102"/>
      <c r="D85" s="6" t="s">
        <v>53</v>
      </c>
      <c r="E85" s="16">
        <f t="shared" si="25"/>
        <v>26529</v>
      </c>
      <c r="F85" s="16">
        <f>F82+F26</f>
        <v>6659.8</v>
      </c>
      <c r="G85" s="16">
        <f>G82+G26</f>
        <v>14619.199999999999</v>
      </c>
      <c r="H85" s="16">
        <f>H82+H26</f>
        <v>5250</v>
      </c>
      <c r="I85" s="16">
        <f>I82+I26</f>
        <v>0</v>
      </c>
      <c r="J85" s="16">
        <f>J82+J26</f>
        <v>0</v>
      </c>
    </row>
    <row r="86" spans="1:10" x14ac:dyDescent="0.25">
      <c r="A86" s="102"/>
      <c r="B86" s="102"/>
      <c r="C86" s="102"/>
      <c r="D86" s="6" t="s">
        <v>54</v>
      </c>
      <c r="E86" s="16">
        <f t="shared" si="25"/>
        <v>0</v>
      </c>
      <c r="F86" s="38"/>
      <c r="G86" s="38"/>
      <c r="H86" s="39"/>
      <c r="I86" s="39"/>
      <c r="J86" s="39"/>
    </row>
    <row r="87" spans="1:10" s="28" customFormat="1" ht="63.75" x14ac:dyDescent="0.25">
      <c r="A87" s="102"/>
      <c r="B87" s="102"/>
      <c r="C87" s="102"/>
      <c r="D87" s="27" t="s">
        <v>70</v>
      </c>
      <c r="E87" s="16">
        <f t="shared" si="25"/>
        <v>2856</v>
      </c>
      <c r="F87" s="41">
        <f>F28</f>
        <v>2491.1999999999998</v>
      </c>
      <c r="G87" s="41">
        <f>G28</f>
        <v>364.8</v>
      </c>
      <c r="H87" s="41">
        <f>H28</f>
        <v>0</v>
      </c>
      <c r="I87" s="41">
        <f>I28</f>
        <v>0</v>
      </c>
      <c r="J87" s="41">
        <f>J28</f>
        <v>0</v>
      </c>
    </row>
    <row r="88" spans="1:10" x14ac:dyDescent="0.25">
      <c r="A88" s="102" t="s">
        <v>94</v>
      </c>
      <c r="B88" s="102"/>
      <c r="C88" s="102"/>
      <c r="D88" s="102"/>
      <c r="E88" s="102"/>
      <c r="F88" s="102"/>
      <c r="G88" s="102"/>
      <c r="H88" s="102"/>
      <c r="I88" s="102"/>
      <c r="J88" s="102"/>
    </row>
    <row r="89" spans="1:10" x14ac:dyDescent="0.25">
      <c r="A89" s="102" t="s">
        <v>95</v>
      </c>
      <c r="B89" s="102"/>
      <c r="C89" s="102"/>
      <c r="D89" s="6" t="s">
        <v>50</v>
      </c>
      <c r="E89" s="16">
        <f t="shared" ref="E89:E96" si="45">SUM(F89:J89)</f>
        <v>0</v>
      </c>
      <c r="F89" s="16">
        <f t="shared" ref="F89:J89" si="46">F90+F91</f>
        <v>0</v>
      </c>
      <c r="G89" s="16">
        <f t="shared" si="46"/>
        <v>0</v>
      </c>
      <c r="H89" s="16">
        <f t="shared" si="46"/>
        <v>0</v>
      </c>
      <c r="I89" s="16">
        <f t="shared" si="46"/>
        <v>0</v>
      </c>
      <c r="J89" s="16">
        <f t="shared" si="46"/>
        <v>0</v>
      </c>
    </row>
    <row r="90" spans="1:10" ht="25.5" x14ac:dyDescent="0.25">
      <c r="A90" s="102"/>
      <c r="B90" s="102"/>
      <c r="C90" s="102"/>
      <c r="D90" s="6" t="s">
        <v>52</v>
      </c>
      <c r="E90" s="16">
        <f t="shared" si="45"/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</row>
    <row r="91" spans="1:10" x14ac:dyDescent="0.25">
      <c r="A91" s="102"/>
      <c r="B91" s="102"/>
      <c r="C91" s="102"/>
      <c r="D91" s="6" t="s">
        <v>53</v>
      </c>
      <c r="E91" s="16">
        <f t="shared" si="45"/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</row>
    <row r="92" spans="1:10" x14ac:dyDescent="0.25">
      <c r="A92" s="102" t="s">
        <v>96</v>
      </c>
      <c r="B92" s="102"/>
      <c r="C92" s="102"/>
      <c r="D92" s="6" t="s">
        <v>50</v>
      </c>
      <c r="E92" s="16">
        <f t="shared" si="45"/>
        <v>602870</v>
      </c>
      <c r="F92" s="16">
        <f>F83</f>
        <v>126449.3</v>
      </c>
      <c r="G92" s="16">
        <f t="shared" ref="G92:J92" si="47">G83</f>
        <v>142080.6</v>
      </c>
      <c r="H92" s="16">
        <f t="shared" si="47"/>
        <v>116140.70000000001</v>
      </c>
      <c r="I92" s="16">
        <f t="shared" si="47"/>
        <v>109292</v>
      </c>
      <c r="J92" s="16">
        <f t="shared" si="47"/>
        <v>108907.40000000001</v>
      </c>
    </row>
    <row r="93" spans="1:10" ht="25.5" x14ac:dyDescent="0.25">
      <c r="A93" s="102"/>
      <c r="B93" s="102"/>
      <c r="C93" s="102"/>
      <c r="D93" s="6" t="s">
        <v>52</v>
      </c>
      <c r="E93" s="16">
        <f t="shared" si="45"/>
        <v>576341</v>
      </c>
      <c r="F93" s="16">
        <f>F84</f>
        <v>119789.5</v>
      </c>
      <c r="G93" s="16">
        <f t="shared" ref="F93:J96" si="48">G84</f>
        <v>127461.4</v>
      </c>
      <c r="H93" s="16">
        <f t="shared" si="48"/>
        <v>110890.70000000001</v>
      </c>
      <c r="I93" s="16">
        <f t="shared" si="48"/>
        <v>109292</v>
      </c>
      <c r="J93" s="16">
        <f t="shared" si="48"/>
        <v>108907.40000000001</v>
      </c>
    </row>
    <row r="94" spans="1:10" x14ac:dyDescent="0.25">
      <c r="A94" s="102"/>
      <c r="B94" s="102"/>
      <c r="C94" s="102"/>
      <c r="D94" s="6" t="s">
        <v>53</v>
      </c>
      <c r="E94" s="16">
        <f t="shared" si="45"/>
        <v>26529</v>
      </c>
      <c r="F94" s="16">
        <f>F85</f>
        <v>6659.8</v>
      </c>
      <c r="G94" s="16">
        <f t="shared" si="48"/>
        <v>14619.199999999999</v>
      </c>
      <c r="H94" s="16">
        <f t="shared" si="48"/>
        <v>5250</v>
      </c>
      <c r="I94" s="16">
        <f t="shared" si="48"/>
        <v>0</v>
      </c>
      <c r="J94" s="16">
        <f t="shared" si="48"/>
        <v>0</v>
      </c>
    </row>
    <row r="95" spans="1:10" x14ac:dyDescent="0.25">
      <c r="A95" s="102"/>
      <c r="B95" s="102"/>
      <c r="C95" s="102"/>
      <c r="D95" s="6" t="s">
        <v>54</v>
      </c>
      <c r="E95" s="16"/>
      <c r="F95" s="16"/>
      <c r="G95" s="16"/>
      <c r="H95" s="16"/>
      <c r="I95" s="16"/>
      <c r="J95" s="16"/>
    </row>
    <row r="96" spans="1:10" ht="63.75" x14ac:dyDescent="0.25">
      <c r="A96" s="102"/>
      <c r="B96" s="102"/>
      <c r="C96" s="102"/>
      <c r="D96" s="6" t="s">
        <v>70</v>
      </c>
      <c r="E96" s="16">
        <f t="shared" si="45"/>
        <v>2856</v>
      </c>
      <c r="F96" s="16">
        <f t="shared" si="48"/>
        <v>2491.1999999999998</v>
      </c>
      <c r="G96" s="16">
        <f t="shared" si="48"/>
        <v>364.8</v>
      </c>
      <c r="H96" s="16">
        <f t="shared" si="48"/>
        <v>0</v>
      </c>
      <c r="I96" s="16">
        <f t="shared" si="48"/>
        <v>0</v>
      </c>
      <c r="J96" s="16">
        <f t="shared" si="48"/>
        <v>0</v>
      </c>
    </row>
    <row r="97" spans="1:10" x14ac:dyDescent="0.25">
      <c r="A97" s="102" t="s">
        <v>94</v>
      </c>
      <c r="B97" s="102"/>
      <c r="C97" s="102"/>
      <c r="D97" s="102"/>
      <c r="E97" s="102"/>
      <c r="F97" s="102"/>
      <c r="G97" s="102"/>
      <c r="H97" s="102"/>
      <c r="I97" s="102"/>
      <c r="J97" s="102"/>
    </row>
    <row r="98" spans="1:10" x14ac:dyDescent="0.25">
      <c r="A98" s="102" t="s">
        <v>97</v>
      </c>
      <c r="B98" s="102"/>
      <c r="C98" s="102"/>
      <c r="D98" s="6" t="s">
        <v>50</v>
      </c>
      <c r="E98" s="16">
        <f t="shared" ref="E98:E144" si="49">SUM(F98:J98)</f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</row>
    <row r="99" spans="1:10" ht="25.5" x14ac:dyDescent="0.25">
      <c r="A99" s="102"/>
      <c r="B99" s="102"/>
      <c r="C99" s="102"/>
      <c r="D99" s="6" t="s">
        <v>52</v>
      </c>
      <c r="E99" s="16">
        <f t="shared" si="49"/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</row>
    <row r="100" spans="1:10" x14ac:dyDescent="0.25">
      <c r="A100" s="102"/>
      <c r="B100" s="102"/>
      <c r="C100" s="102"/>
      <c r="D100" s="6" t="s">
        <v>53</v>
      </c>
      <c r="E100" s="16">
        <f t="shared" si="49"/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</row>
    <row r="101" spans="1:10" x14ac:dyDescent="0.25">
      <c r="A101" s="102" t="s">
        <v>98</v>
      </c>
      <c r="B101" s="102"/>
      <c r="C101" s="102"/>
      <c r="D101" s="6" t="s">
        <v>50</v>
      </c>
      <c r="E101" s="16">
        <f t="shared" si="49"/>
        <v>602870</v>
      </c>
      <c r="F101" s="16">
        <f t="shared" ref="F101:J101" si="50">F83</f>
        <v>126449.3</v>
      </c>
      <c r="G101" s="16">
        <f t="shared" si="50"/>
        <v>142080.6</v>
      </c>
      <c r="H101" s="16">
        <f t="shared" si="50"/>
        <v>116140.70000000001</v>
      </c>
      <c r="I101" s="16">
        <f t="shared" si="50"/>
        <v>109292</v>
      </c>
      <c r="J101" s="16">
        <f t="shared" si="50"/>
        <v>108907.40000000001</v>
      </c>
    </row>
    <row r="102" spans="1:10" ht="25.5" x14ac:dyDescent="0.25">
      <c r="A102" s="102"/>
      <c r="B102" s="102"/>
      <c r="C102" s="102"/>
      <c r="D102" s="6" t="s">
        <v>52</v>
      </c>
      <c r="E102" s="16">
        <f t="shared" si="49"/>
        <v>576341</v>
      </c>
      <c r="F102" s="16">
        <f t="shared" ref="F102:J105" si="51">F84</f>
        <v>119789.5</v>
      </c>
      <c r="G102" s="16">
        <f t="shared" si="51"/>
        <v>127461.4</v>
      </c>
      <c r="H102" s="16">
        <f t="shared" si="51"/>
        <v>110890.70000000001</v>
      </c>
      <c r="I102" s="16">
        <f t="shared" si="51"/>
        <v>109292</v>
      </c>
      <c r="J102" s="16">
        <f t="shared" si="51"/>
        <v>108907.40000000001</v>
      </c>
    </row>
    <row r="103" spans="1:10" x14ac:dyDescent="0.25">
      <c r="A103" s="102"/>
      <c r="B103" s="102"/>
      <c r="C103" s="102"/>
      <c r="D103" s="6" t="s">
        <v>53</v>
      </c>
      <c r="E103" s="16">
        <f t="shared" si="49"/>
        <v>26529</v>
      </c>
      <c r="F103" s="16">
        <f t="shared" si="51"/>
        <v>6659.8</v>
      </c>
      <c r="G103" s="16">
        <f t="shared" si="51"/>
        <v>14619.199999999999</v>
      </c>
      <c r="H103" s="16">
        <f t="shared" si="51"/>
        <v>5250</v>
      </c>
      <c r="I103" s="16">
        <f t="shared" si="51"/>
        <v>0</v>
      </c>
      <c r="J103" s="16">
        <f t="shared" si="51"/>
        <v>0</v>
      </c>
    </row>
    <row r="104" spans="1:10" x14ac:dyDescent="0.25">
      <c r="A104" s="102"/>
      <c r="B104" s="102"/>
      <c r="C104" s="102"/>
      <c r="D104" s="6" t="s">
        <v>54</v>
      </c>
      <c r="E104" s="16"/>
      <c r="F104" s="16"/>
      <c r="G104" s="16"/>
      <c r="H104" s="16"/>
      <c r="I104" s="16"/>
      <c r="J104" s="16"/>
    </row>
    <row r="105" spans="1:10" ht="63.75" x14ac:dyDescent="0.25">
      <c r="A105" s="102"/>
      <c r="B105" s="102"/>
      <c r="C105" s="102"/>
      <c r="D105" s="6" t="s">
        <v>70</v>
      </c>
      <c r="E105" s="16">
        <f t="shared" si="49"/>
        <v>2856</v>
      </c>
      <c r="F105" s="16">
        <f t="shared" si="51"/>
        <v>2491.1999999999998</v>
      </c>
      <c r="G105" s="16">
        <f t="shared" si="51"/>
        <v>364.8</v>
      </c>
      <c r="H105" s="16">
        <f t="shared" si="51"/>
        <v>0</v>
      </c>
      <c r="I105" s="16">
        <f t="shared" si="51"/>
        <v>0</v>
      </c>
      <c r="J105" s="16">
        <f t="shared" si="51"/>
        <v>0</v>
      </c>
    </row>
    <row r="106" spans="1:10" x14ac:dyDescent="0.25">
      <c r="A106" s="102" t="s">
        <v>94</v>
      </c>
      <c r="B106" s="102"/>
      <c r="C106" s="102"/>
      <c r="D106" s="102"/>
      <c r="E106" s="102"/>
      <c r="F106" s="102"/>
      <c r="G106" s="102"/>
      <c r="H106" s="102"/>
      <c r="I106" s="102"/>
      <c r="J106" s="102"/>
    </row>
    <row r="107" spans="1:10" x14ac:dyDescent="0.25">
      <c r="A107" s="102" t="s">
        <v>99</v>
      </c>
      <c r="B107" s="102"/>
      <c r="C107" s="102"/>
      <c r="D107" s="6" t="s">
        <v>50</v>
      </c>
      <c r="E107" s="16">
        <f t="shared" si="49"/>
        <v>574030.6</v>
      </c>
      <c r="F107" s="16">
        <f t="shared" ref="F107:J107" si="52">F108+F109</f>
        <v>119273.3</v>
      </c>
      <c r="G107" s="16">
        <f t="shared" si="52"/>
        <v>126717.69999999998</v>
      </c>
      <c r="H107" s="16">
        <f t="shared" si="52"/>
        <v>110445.8</v>
      </c>
      <c r="I107" s="16">
        <f t="shared" si="52"/>
        <v>108963.8</v>
      </c>
      <c r="J107" s="16">
        <f t="shared" si="52"/>
        <v>108630.00000000001</v>
      </c>
    </row>
    <row r="108" spans="1:10" ht="25.5" x14ac:dyDescent="0.25">
      <c r="A108" s="102"/>
      <c r="B108" s="102"/>
      <c r="C108" s="102"/>
      <c r="D108" s="6" t="s">
        <v>52</v>
      </c>
      <c r="E108" s="16">
        <f t="shared" si="49"/>
        <v>574030.6</v>
      </c>
      <c r="F108" s="16">
        <f>F9+F25+F33+F38</f>
        <v>119273.3</v>
      </c>
      <c r="G108" s="16">
        <f>G9+G25+G33+G38</f>
        <v>126717.69999999998</v>
      </c>
      <c r="H108" s="16">
        <f>H9+H25+H33+H38</f>
        <v>110445.8</v>
      </c>
      <c r="I108" s="16">
        <f>I9+I25+I33+I38</f>
        <v>108963.8</v>
      </c>
      <c r="J108" s="16">
        <f>J9+J25+J33+J38</f>
        <v>108630.00000000001</v>
      </c>
    </row>
    <row r="109" spans="1:10" x14ac:dyDescent="0.25">
      <c r="A109" s="102"/>
      <c r="B109" s="102"/>
      <c r="C109" s="102"/>
      <c r="D109" s="6" t="s">
        <v>53</v>
      </c>
      <c r="E109" s="16">
        <f t="shared" si="49"/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</row>
    <row r="110" spans="1:10" x14ac:dyDescent="0.25">
      <c r="A110" s="102" t="s">
        <v>100</v>
      </c>
      <c r="B110" s="102"/>
      <c r="C110" s="102"/>
      <c r="D110" s="6" t="s">
        <v>50</v>
      </c>
      <c r="E110" s="16">
        <f t="shared" si="49"/>
        <v>21985.100000000002</v>
      </c>
      <c r="F110" s="16">
        <f>F111+F112</f>
        <v>2744.4</v>
      </c>
      <c r="G110" s="16">
        <f t="shared" ref="G110:J110" si="53">G111+G112</f>
        <v>12940.199999999999</v>
      </c>
      <c r="H110" s="16">
        <f>H111+H112</f>
        <v>5694.9</v>
      </c>
      <c r="I110" s="16">
        <f t="shared" si="53"/>
        <v>328.2</v>
      </c>
      <c r="J110" s="16">
        <f t="shared" si="53"/>
        <v>277.39999999999998</v>
      </c>
    </row>
    <row r="111" spans="1:10" ht="25.5" x14ac:dyDescent="0.25">
      <c r="A111" s="102"/>
      <c r="B111" s="102"/>
      <c r="C111" s="102"/>
      <c r="D111" s="6" t="s">
        <v>52</v>
      </c>
      <c r="E111" s="16">
        <f t="shared" si="49"/>
        <v>2087.2999999999997</v>
      </c>
      <c r="F111" s="16">
        <f>F44</f>
        <v>413</v>
      </c>
      <c r="G111" s="16">
        <f t="shared" ref="G111:J111" si="54">G44</f>
        <v>623.79999999999995</v>
      </c>
      <c r="H111" s="16">
        <f t="shared" si="54"/>
        <v>444.9</v>
      </c>
      <c r="I111" s="16">
        <f t="shared" si="54"/>
        <v>328.2</v>
      </c>
      <c r="J111" s="16">
        <f t="shared" si="54"/>
        <v>277.39999999999998</v>
      </c>
    </row>
    <row r="112" spans="1:10" x14ac:dyDescent="0.25">
      <c r="A112" s="102"/>
      <c r="B112" s="102"/>
      <c r="C112" s="102"/>
      <c r="D112" s="6" t="s">
        <v>53</v>
      </c>
      <c r="E112" s="16">
        <f t="shared" si="49"/>
        <v>19897.8</v>
      </c>
      <c r="F112" s="16">
        <f>F45+F79+F77</f>
        <v>2331.4</v>
      </c>
      <c r="G112" s="16">
        <f>G45+G79+G77</f>
        <v>12316.4</v>
      </c>
      <c r="H112" s="16">
        <f t="shared" ref="H112:J112" si="55">H45+H79+H77</f>
        <v>5250</v>
      </c>
      <c r="I112" s="16">
        <f t="shared" si="55"/>
        <v>0</v>
      </c>
      <c r="J112" s="16">
        <f t="shared" si="55"/>
        <v>0</v>
      </c>
    </row>
    <row r="113" spans="1:10" x14ac:dyDescent="0.25">
      <c r="A113" s="102" t="s">
        <v>101</v>
      </c>
      <c r="B113" s="102"/>
      <c r="C113" s="102"/>
      <c r="D113" s="6" t="s">
        <v>50</v>
      </c>
      <c r="E113" s="16">
        <f t="shared" si="49"/>
        <v>1819.9</v>
      </c>
      <c r="F113" s="16">
        <f t="shared" ref="F113:J113" si="56">F114+F115</f>
        <v>975.69999999999993</v>
      </c>
      <c r="G113" s="16">
        <f t="shared" si="56"/>
        <v>844.2</v>
      </c>
      <c r="H113" s="16">
        <f t="shared" si="56"/>
        <v>0</v>
      </c>
      <c r="I113" s="16">
        <f t="shared" si="56"/>
        <v>0</v>
      </c>
      <c r="J113" s="16">
        <f t="shared" si="56"/>
        <v>0</v>
      </c>
    </row>
    <row r="114" spans="1:10" ht="25.5" x14ac:dyDescent="0.25">
      <c r="A114" s="102"/>
      <c r="B114" s="102"/>
      <c r="C114" s="102"/>
      <c r="D114" s="6" t="s">
        <v>52</v>
      </c>
      <c r="E114" s="16">
        <f t="shared" si="49"/>
        <v>89.5</v>
      </c>
      <c r="F114" s="16">
        <f t="shared" ref="F114:J114" si="57">F47</f>
        <v>43.3</v>
      </c>
      <c r="G114" s="16">
        <f t="shared" si="57"/>
        <v>46.2</v>
      </c>
      <c r="H114" s="16">
        <f t="shared" si="57"/>
        <v>0</v>
      </c>
      <c r="I114" s="16">
        <f t="shared" si="57"/>
        <v>0</v>
      </c>
      <c r="J114" s="16">
        <f t="shared" si="57"/>
        <v>0</v>
      </c>
    </row>
    <row r="115" spans="1:10" x14ac:dyDescent="0.25">
      <c r="A115" s="102"/>
      <c r="B115" s="102"/>
      <c r="C115" s="102"/>
      <c r="D115" s="6" t="s">
        <v>53</v>
      </c>
      <c r="E115" s="16">
        <f t="shared" si="49"/>
        <v>1730.4</v>
      </c>
      <c r="F115" s="16">
        <f t="shared" ref="F115:J115" si="58">F48</f>
        <v>932.4</v>
      </c>
      <c r="G115" s="16">
        <f t="shared" si="58"/>
        <v>798</v>
      </c>
      <c r="H115" s="16">
        <f t="shared" si="58"/>
        <v>0</v>
      </c>
      <c r="I115" s="16">
        <f t="shared" si="58"/>
        <v>0</v>
      </c>
      <c r="J115" s="16">
        <f t="shared" si="58"/>
        <v>0</v>
      </c>
    </row>
    <row r="116" spans="1:10" x14ac:dyDescent="0.25">
      <c r="A116" s="102" t="s">
        <v>102</v>
      </c>
      <c r="B116" s="102"/>
      <c r="C116" s="102"/>
      <c r="D116" s="6" t="s">
        <v>50</v>
      </c>
      <c r="E116" s="16">
        <f t="shared" si="49"/>
        <v>3247.3</v>
      </c>
      <c r="F116" s="16">
        <f t="shared" ref="F116:J116" si="59">F117+F118</f>
        <v>2689.3</v>
      </c>
      <c r="G116" s="16">
        <f t="shared" si="59"/>
        <v>558</v>
      </c>
      <c r="H116" s="16">
        <f t="shared" si="59"/>
        <v>0</v>
      </c>
      <c r="I116" s="16">
        <f t="shared" si="59"/>
        <v>0</v>
      </c>
      <c r="J116" s="16">
        <f t="shared" si="59"/>
        <v>0</v>
      </c>
    </row>
    <row r="117" spans="1:10" ht="25.5" x14ac:dyDescent="0.25">
      <c r="A117" s="102"/>
      <c r="B117" s="102"/>
      <c r="C117" s="102"/>
      <c r="D117" s="6" t="s">
        <v>52</v>
      </c>
      <c r="E117" s="16">
        <f t="shared" si="49"/>
        <v>22.5</v>
      </c>
      <c r="F117" s="16">
        <f t="shared" ref="F117:J117" si="60">F50</f>
        <v>9.3000000000000007</v>
      </c>
      <c r="G117" s="16">
        <f t="shared" si="60"/>
        <v>13.2</v>
      </c>
      <c r="H117" s="16">
        <f t="shared" si="60"/>
        <v>0</v>
      </c>
      <c r="I117" s="16">
        <f t="shared" si="60"/>
        <v>0</v>
      </c>
      <c r="J117" s="16">
        <f t="shared" si="60"/>
        <v>0</v>
      </c>
    </row>
    <row r="118" spans="1:10" x14ac:dyDescent="0.25">
      <c r="A118" s="102"/>
      <c r="B118" s="102"/>
      <c r="C118" s="102"/>
      <c r="D118" s="6" t="s">
        <v>53</v>
      </c>
      <c r="E118" s="16">
        <f t="shared" si="49"/>
        <v>3224.8</v>
      </c>
      <c r="F118" s="16">
        <f>F51+F21</f>
        <v>2680</v>
      </c>
      <c r="G118" s="16">
        <f>G51+G21</f>
        <v>544.79999999999995</v>
      </c>
      <c r="H118" s="16">
        <f>H51+H21</f>
        <v>0</v>
      </c>
      <c r="I118" s="16">
        <f>I51+I21</f>
        <v>0</v>
      </c>
      <c r="J118" s="16">
        <f>J51+J21</f>
        <v>0</v>
      </c>
    </row>
    <row r="119" spans="1:10" x14ac:dyDescent="0.25">
      <c r="A119" s="102"/>
      <c r="B119" s="102"/>
      <c r="C119" s="102"/>
      <c r="D119" s="6" t="s">
        <v>54</v>
      </c>
      <c r="E119" s="16">
        <f t="shared" si="49"/>
        <v>0</v>
      </c>
      <c r="F119" s="38"/>
      <c r="G119" s="38"/>
      <c r="H119" s="38"/>
      <c r="I119" s="38"/>
      <c r="J119" s="38"/>
    </row>
    <row r="120" spans="1:10" ht="38.25" x14ac:dyDescent="0.25">
      <c r="A120" s="102"/>
      <c r="B120" s="102"/>
      <c r="C120" s="102"/>
      <c r="D120" s="6" t="s">
        <v>55</v>
      </c>
      <c r="E120" s="16">
        <f t="shared" si="49"/>
        <v>2856</v>
      </c>
      <c r="F120" s="16">
        <f>F23</f>
        <v>2491.1999999999998</v>
      </c>
      <c r="G120" s="16">
        <f>G23</f>
        <v>364.8</v>
      </c>
      <c r="H120" s="16">
        <f>H23</f>
        <v>0</v>
      </c>
      <c r="I120" s="16">
        <f>I23</f>
        <v>0</v>
      </c>
      <c r="J120" s="16">
        <f>J23</f>
        <v>0</v>
      </c>
    </row>
    <row r="121" spans="1:10" x14ac:dyDescent="0.25">
      <c r="A121" s="102" t="s">
        <v>103</v>
      </c>
      <c r="B121" s="102"/>
      <c r="C121" s="102"/>
      <c r="D121" s="6" t="s">
        <v>50</v>
      </c>
      <c r="E121" s="16">
        <f t="shared" si="49"/>
        <v>960.6</v>
      </c>
      <c r="F121" s="16">
        <f t="shared" ref="F121:J121" si="61">F52</f>
        <v>487.5</v>
      </c>
      <c r="G121" s="16">
        <f t="shared" si="61"/>
        <v>473.1</v>
      </c>
      <c r="H121" s="16">
        <f t="shared" si="61"/>
        <v>0</v>
      </c>
      <c r="I121" s="16">
        <f t="shared" si="61"/>
        <v>0</v>
      </c>
      <c r="J121" s="16">
        <f t="shared" si="61"/>
        <v>0</v>
      </c>
    </row>
    <row r="122" spans="1:10" ht="25.5" x14ac:dyDescent="0.25">
      <c r="A122" s="102"/>
      <c r="B122" s="102"/>
      <c r="C122" s="102"/>
      <c r="D122" s="6" t="s">
        <v>52</v>
      </c>
      <c r="E122" s="16">
        <f t="shared" si="49"/>
        <v>44.7</v>
      </c>
      <c r="F122" s="16">
        <f t="shared" ref="F122:J122" si="62">F53</f>
        <v>21.6</v>
      </c>
      <c r="G122" s="16">
        <f t="shared" si="62"/>
        <v>23.1</v>
      </c>
      <c r="H122" s="16">
        <f t="shared" si="62"/>
        <v>0</v>
      </c>
      <c r="I122" s="16">
        <f t="shared" si="62"/>
        <v>0</v>
      </c>
      <c r="J122" s="16">
        <f t="shared" si="62"/>
        <v>0</v>
      </c>
    </row>
    <row r="123" spans="1:10" x14ac:dyDescent="0.25">
      <c r="A123" s="102"/>
      <c r="B123" s="102"/>
      <c r="C123" s="102"/>
      <c r="D123" s="6" t="s">
        <v>53</v>
      </c>
      <c r="E123" s="16">
        <f t="shared" si="49"/>
        <v>915.9</v>
      </c>
      <c r="F123" s="16">
        <f t="shared" ref="F123:J123" si="63">F54</f>
        <v>465.9</v>
      </c>
      <c r="G123" s="16">
        <f t="shared" si="63"/>
        <v>450</v>
      </c>
      <c r="H123" s="16">
        <f t="shared" si="63"/>
        <v>0</v>
      </c>
      <c r="I123" s="16">
        <f t="shared" si="63"/>
        <v>0</v>
      </c>
      <c r="J123" s="16">
        <f t="shared" si="63"/>
        <v>0</v>
      </c>
    </row>
    <row r="124" spans="1:10" x14ac:dyDescent="0.25">
      <c r="A124" s="102" t="s">
        <v>104</v>
      </c>
      <c r="B124" s="102"/>
      <c r="C124" s="102"/>
      <c r="D124" s="6" t="s">
        <v>50</v>
      </c>
      <c r="E124" s="16">
        <f t="shared" si="49"/>
        <v>134.39999999999998</v>
      </c>
      <c r="F124" s="16">
        <f t="shared" ref="F124:J144" si="64">F55</f>
        <v>37.799999999999997</v>
      </c>
      <c r="G124" s="16">
        <f t="shared" si="64"/>
        <v>96.6</v>
      </c>
      <c r="H124" s="16">
        <f t="shared" si="64"/>
        <v>0</v>
      </c>
      <c r="I124" s="16">
        <f t="shared" si="64"/>
        <v>0</v>
      </c>
      <c r="J124" s="16">
        <f t="shared" si="64"/>
        <v>0</v>
      </c>
    </row>
    <row r="125" spans="1:10" ht="25.5" x14ac:dyDescent="0.25">
      <c r="A125" s="102"/>
      <c r="B125" s="102"/>
      <c r="C125" s="102"/>
      <c r="D125" s="6" t="s">
        <v>52</v>
      </c>
      <c r="E125" s="16">
        <f t="shared" si="49"/>
        <v>8.4</v>
      </c>
      <c r="F125" s="16">
        <f t="shared" si="64"/>
        <v>1.8</v>
      </c>
      <c r="G125" s="16">
        <f t="shared" si="64"/>
        <v>6.6</v>
      </c>
      <c r="H125" s="16">
        <f t="shared" si="64"/>
        <v>0</v>
      </c>
      <c r="I125" s="16">
        <f t="shared" si="64"/>
        <v>0</v>
      </c>
      <c r="J125" s="16">
        <f t="shared" si="64"/>
        <v>0</v>
      </c>
    </row>
    <row r="126" spans="1:10" x14ac:dyDescent="0.25">
      <c r="A126" s="102"/>
      <c r="B126" s="102"/>
      <c r="C126" s="102"/>
      <c r="D126" s="6" t="s">
        <v>53</v>
      </c>
      <c r="E126" s="16">
        <f t="shared" si="49"/>
        <v>126</v>
      </c>
      <c r="F126" s="16">
        <f t="shared" si="64"/>
        <v>36</v>
      </c>
      <c r="G126" s="16">
        <f t="shared" si="64"/>
        <v>90</v>
      </c>
      <c r="H126" s="16">
        <f t="shared" si="64"/>
        <v>0</v>
      </c>
      <c r="I126" s="16">
        <f t="shared" si="64"/>
        <v>0</v>
      </c>
      <c r="J126" s="16">
        <f t="shared" si="64"/>
        <v>0</v>
      </c>
    </row>
    <row r="127" spans="1:10" x14ac:dyDescent="0.25">
      <c r="A127" s="102" t="s">
        <v>105</v>
      </c>
      <c r="B127" s="102"/>
      <c r="C127" s="102"/>
      <c r="D127" s="6" t="s">
        <v>50</v>
      </c>
      <c r="E127" s="16">
        <f t="shared" si="49"/>
        <v>201.5</v>
      </c>
      <c r="F127" s="16">
        <f t="shared" si="64"/>
        <v>121</v>
      </c>
      <c r="G127" s="16">
        <f t="shared" si="64"/>
        <v>80.5</v>
      </c>
      <c r="H127" s="16">
        <f t="shared" si="64"/>
        <v>0</v>
      </c>
      <c r="I127" s="16">
        <f t="shared" si="64"/>
        <v>0</v>
      </c>
      <c r="J127" s="16">
        <f t="shared" si="64"/>
        <v>0</v>
      </c>
    </row>
    <row r="128" spans="1:10" ht="25.5" x14ac:dyDescent="0.25">
      <c r="A128" s="102"/>
      <c r="B128" s="102"/>
      <c r="C128" s="102"/>
      <c r="D128" s="6" t="s">
        <v>52</v>
      </c>
      <c r="E128" s="16">
        <f t="shared" si="49"/>
        <v>9.8000000000000007</v>
      </c>
      <c r="F128" s="16">
        <f t="shared" si="64"/>
        <v>4.3</v>
      </c>
      <c r="G128" s="16">
        <f t="shared" si="64"/>
        <v>5.5</v>
      </c>
      <c r="H128" s="16">
        <f t="shared" si="64"/>
        <v>0</v>
      </c>
      <c r="I128" s="16">
        <f t="shared" si="64"/>
        <v>0</v>
      </c>
      <c r="J128" s="16">
        <f t="shared" si="64"/>
        <v>0</v>
      </c>
    </row>
    <row r="129" spans="1:10" x14ac:dyDescent="0.25">
      <c r="A129" s="102"/>
      <c r="B129" s="102"/>
      <c r="C129" s="102"/>
      <c r="D129" s="6" t="s">
        <v>53</v>
      </c>
      <c r="E129" s="16">
        <f t="shared" si="49"/>
        <v>191.7</v>
      </c>
      <c r="F129" s="16">
        <f t="shared" si="64"/>
        <v>116.7</v>
      </c>
      <c r="G129" s="16">
        <f t="shared" si="64"/>
        <v>75</v>
      </c>
      <c r="H129" s="16">
        <f t="shared" si="64"/>
        <v>0</v>
      </c>
      <c r="I129" s="16">
        <f t="shared" si="64"/>
        <v>0</v>
      </c>
      <c r="J129" s="16">
        <f t="shared" si="64"/>
        <v>0</v>
      </c>
    </row>
    <row r="130" spans="1:10" x14ac:dyDescent="0.25">
      <c r="A130" s="102" t="s">
        <v>106</v>
      </c>
      <c r="B130" s="102"/>
      <c r="C130" s="102"/>
      <c r="D130" s="6" t="s">
        <v>50</v>
      </c>
      <c r="E130" s="16">
        <f t="shared" si="49"/>
        <v>85.4</v>
      </c>
      <c r="F130" s="16">
        <f t="shared" si="64"/>
        <v>4.9000000000000004</v>
      </c>
      <c r="G130" s="16">
        <f t="shared" si="64"/>
        <v>80.5</v>
      </c>
      <c r="H130" s="16">
        <f t="shared" si="64"/>
        <v>0</v>
      </c>
      <c r="I130" s="16">
        <f t="shared" si="64"/>
        <v>0</v>
      </c>
      <c r="J130" s="16">
        <f t="shared" si="64"/>
        <v>0</v>
      </c>
    </row>
    <row r="131" spans="1:10" ht="25.5" x14ac:dyDescent="0.25">
      <c r="A131" s="102"/>
      <c r="B131" s="102"/>
      <c r="C131" s="102"/>
      <c r="D131" s="6" t="s">
        <v>52</v>
      </c>
      <c r="E131" s="16">
        <f t="shared" si="49"/>
        <v>10.4</v>
      </c>
      <c r="F131" s="16">
        <f t="shared" si="64"/>
        <v>4.9000000000000004</v>
      </c>
      <c r="G131" s="16">
        <f t="shared" si="64"/>
        <v>5.5</v>
      </c>
      <c r="H131" s="16">
        <f t="shared" si="64"/>
        <v>0</v>
      </c>
      <c r="I131" s="16">
        <f t="shared" si="64"/>
        <v>0</v>
      </c>
      <c r="J131" s="16">
        <f t="shared" si="64"/>
        <v>0</v>
      </c>
    </row>
    <row r="132" spans="1:10" x14ac:dyDescent="0.25">
      <c r="A132" s="102"/>
      <c r="B132" s="102"/>
      <c r="C132" s="102"/>
      <c r="D132" s="6" t="s">
        <v>53</v>
      </c>
      <c r="E132" s="16">
        <f t="shared" si="49"/>
        <v>75</v>
      </c>
      <c r="F132" s="16">
        <f t="shared" si="64"/>
        <v>0</v>
      </c>
      <c r="G132" s="16">
        <f t="shared" si="64"/>
        <v>75</v>
      </c>
      <c r="H132" s="16">
        <f t="shared" si="64"/>
        <v>0</v>
      </c>
      <c r="I132" s="16">
        <f t="shared" si="64"/>
        <v>0</v>
      </c>
      <c r="J132" s="16">
        <f t="shared" si="64"/>
        <v>0</v>
      </c>
    </row>
    <row r="133" spans="1:10" x14ac:dyDescent="0.25">
      <c r="A133" s="102" t="s">
        <v>107</v>
      </c>
      <c r="B133" s="102"/>
      <c r="C133" s="102"/>
      <c r="D133" s="6" t="s">
        <v>50</v>
      </c>
      <c r="E133" s="16">
        <f t="shared" si="49"/>
        <v>138.10000000000002</v>
      </c>
      <c r="F133" s="16">
        <f t="shared" si="64"/>
        <v>9.3000000000000007</v>
      </c>
      <c r="G133" s="16">
        <f t="shared" si="64"/>
        <v>128.80000000000001</v>
      </c>
      <c r="H133" s="16">
        <f t="shared" si="64"/>
        <v>0</v>
      </c>
      <c r="I133" s="16">
        <f t="shared" si="64"/>
        <v>0</v>
      </c>
      <c r="J133" s="16">
        <f t="shared" si="64"/>
        <v>0</v>
      </c>
    </row>
    <row r="134" spans="1:10" ht="25.5" x14ac:dyDescent="0.25">
      <c r="A134" s="102"/>
      <c r="B134" s="102"/>
      <c r="C134" s="102"/>
      <c r="D134" s="6" t="s">
        <v>52</v>
      </c>
      <c r="E134" s="16">
        <f t="shared" si="49"/>
        <v>18.100000000000001</v>
      </c>
      <c r="F134" s="16">
        <f t="shared" si="64"/>
        <v>9.3000000000000007</v>
      </c>
      <c r="G134" s="16">
        <f t="shared" si="64"/>
        <v>8.8000000000000007</v>
      </c>
      <c r="H134" s="16">
        <f t="shared" si="64"/>
        <v>0</v>
      </c>
      <c r="I134" s="16">
        <f t="shared" si="64"/>
        <v>0</v>
      </c>
      <c r="J134" s="16">
        <f t="shared" si="64"/>
        <v>0</v>
      </c>
    </row>
    <row r="135" spans="1:10" x14ac:dyDescent="0.25">
      <c r="A135" s="102"/>
      <c r="B135" s="102"/>
      <c r="C135" s="102"/>
      <c r="D135" s="6" t="s">
        <v>53</v>
      </c>
      <c r="E135" s="16">
        <f t="shared" si="49"/>
        <v>120</v>
      </c>
      <c r="F135" s="16">
        <f t="shared" si="64"/>
        <v>0</v>
      </c>
      <c r="G135" s="16">
        <f t="shared" si="64"/>
        <v>120</v>
      </c>
      <c r="H135" s="16">
        <f t="shared" si="64"/>
        <v>0</v>
      </c>
      <c r="I135" s="16">
        <f t="shared" si="64"/>
        <v>0</v>
      </c>
      <c r="J135" s="16">
        <f t="shared" si="64"/>
        <v>0</v>
      </c>
    </row>
    <row r="136" spans="1:10" x14ac:dyDescent="0.25">
      <c r="A136" s="102" t="s">
        <v>108</v>
      </c>
      <c r="B136" s="102"/>
      <c r="C136" s="102"/>
      <c r="D136" s="6" t="s">
        <v>50</v>
      </c>
      <c r="E136" s="16">
        <f t="shared" si="49"/>
        <v>55.6</v>
      </c>
      <c r="F136" s="16">
        <f t="shared" si="64"/>
        <v>55.6</v>
      </c>
      <c r="G136" s="16">
        <f t="shared" si="64"/>
        <v>0</v>
      </c>
      <c r="H136" s="16">
        <f t="shared" si="64"/>
        <v>0</v>
      </c>
      <c r="I136" s="16">
        <f t="shared" si="64"/>
        <v>0</v>
      </c>
      <c r="J136" s="16">
        <f t="shared" si="64"/>
        <v>0</v>
      </c>
    </row>
    <row r="137" spans="1:10" ht="25.5" x14ac:dyDescent="0.25">
      <c r="A137" s="102"/>
      <c r="B137" s="102"/>
      <c r="C137" s="102"/>
      <c r="D137" s="6" t="s">
        <v>52</v>
      </c>
      <c r="E137" s="16">
        <f t="shared" si="49"/>
        <v>6.2</v>
      </c>
      <c r="F137" s="16">
        <f t="shared" si="64"/>
        <v>6.2</v>
      </c>
      <c r="G137" s="16">
        <f t="shared" si="64"/>
        <v>0</v>
      </c>
      <c r="H137" s="16">
        <f t="shared" si="64"/>
        <v>0</v>
      </c>
      <c r="I137" s="16">
        <f t="shared" si="64"/>
        <v>0</v>
      </c>
      <c r="J137" s="16">
        <f t="shared" si="64"/>
        <v>0</v>
      </c>
    </row>
    <row r="138" spans="1:10" x14ac:dyDescent="0.25">
      <c r="A138" s="102"/>
      <c r="B138" s="102"/>
      <c r="C138" s="102"/>
      <c r="D138" s="6" t="s">
        <v>53</v>
      </c>
      <c r="E138" s="16">
        <f t="shared" si="49"/>
        <v>49.4</v>
      </c>
      <c r="F138" s="16">
        <f t="shared" si="64"/>
        <v>49.4</v>
      </c>
      <c r="G138" s="16">
        <f t="shared" si="64"/>
        <v>0</v>
      </c>
      <c r="H138" s="16">
        <f t="shared" si="64"/>
        <v>0</v>
      </c>
      <c r="I138" s="16">
        <f t="shared" si="64"/>
        <v>0</v>
      </c>
      <c r="J138" s="16">
        <f t="shared" si="64"/>
        <v>0</v>
      </c>
    </row>
    <row r="139" spans="1:10" x14ac:dyDescent="0.25">
      <c r="A139" s="102" t="s">
        <v>109</v>
      </c>
      <c r="B139" s="102"/>
      <c r="C139" s="102"/>
      <c r="D139" s="6" t="s">
        <v>50</v>
      </c>
      <c r="E139" s="16">
        <f t="shared" si="49"/>
        <v>80.5</v>
      </c>
      <c r="F139" s="16">
        <f t="shared" si="64"/>
        <v>0</v>
      </c>
      <c r="G139" s="16">
        <f t="shared" si="64"/>
        <v>80.5</v>
      </c>
      <c r="H139" s="16">
        <f t="shared" si="64"/>
        <v>0</v>
      </c>
      <c r="I139" s="16">
        <f t="shared" si="64"/>
        <v>0</v>
      </c>
      <c r="J139" s="16">
        <f t="shared" si="64"/>
        <v>0</v>
      </c>
    </row>
    <row r="140" spans="1:10" ht="25.5" x14ac:dyDescent="0.25">
      <c r="A140" s="102"/>
      <c r="B140" s="102"/>
      <c r="C140" s="102"/>
      <c r="D140" s="6" t="s">
        <v>52</v>
      </c>
      <c r="E140" s="16">
        <f t="shared" si="49"/>
        <v>5.5</v>
      </c>
      <c r="F140" s="16">
        <f t="shared" si="64"/>
        <v>0</v>
      </c>
      <c r="G140" s="16">
        <f t="shared" si="64"/>
        <v>5.5</v>
      </c>
      <c r="H140" s="16">
        <f t="shared" si="64"/>
        <v>0</v>
      </c>
      <c r="I140" s="16">
        <f t="shared" si="64"/>
        <v>0</v>
      </c>
      <c r="J140" s="16">
        <f t="shared" si="64"/>
        <v>0</v>
      </c>
    </row>
    <row r="141" spans="1:10" x14ac:dyDescent="0.25">
      <c r="A141" s="102"/>
      <c r="B141" s="102"/>
      <c r="C141" s="102"/>
      <c r="D141" s="6" t="s">
        <v>53</v>
      </c>
      <c r="E141" s="16">
        <f t="shared" si="49"/>
        <v>75</v>
      </c>
      <c r="F141" s="16">
        <f t="shared" si="64"/>
        <v>0</v>
      </c>
      <c r="G141" s="16">
        <f t="shared" si="64"/>
        <v>75</v>
      </c>
      <c r="H141" s="16">
        <f t="shared" si="64"/>
        <v>0</v>
      </c>
      <c r="I141" s="16">
        <f t="shared" si="64"/>
        <v>0</v>
      </c>
      <c r="J141" s="16">
        <f t="shared" si="64"/>
        <v>0</v>
      </c>
    </row>
    <row r="142" spans="1:10" x14ac:dyDescent="0.25">
      <c r="A142" s="102" t="s">
        <v>110</v>
      </c>
      <c r="B142" s="102"/>
      <c r="C142" s="102"/>
      <c r="D142" s="6" t="s">
        <v>50</v>
      </c>
      <c r="E142" s="16">
        <f t="shared" si="49"/>
        <v>131</v>
      </c>
      <c r="F142" s="16">
        <f t="shared" si="64"/>
        <v>50.5</v>
      </c>
      <c r="G142" s="16">
        <f t="shared" si="64"/>
        <v>80.5</v>
      </c>
      <c r="H142" s="16">
        <f t="shared" si="64"/>
        <v>0</v>
      </c>
      <c r="I142" s="16">
        <f t="shared" si="64"/>
        <v>0</v>
      </c>
      <c r="J142" s="16">
        <f t="shared" si="64"/>
        <v>0</v>
      </c>
    </row>
    <row r="143" spans="1:10" ht="25.5" x14ac:dyDescent="0.25">
      <c r="A143" s="102"/>
      <c r="B143" s="102"/>
      <c r="C143" s="102"/>
      <c r="D143" s="6" t="s">
        <v>52</v>
      </c>
      <c r="E143" s="16">
        <f t="shared" si="49"/>
        <v>8</v>
      </c>
      <c r="F143" s="16">
        <f t="shared" si="64"/>
        <v>2.5</v>
      </c>
      <c r="G143" s="16">
        <f t="shared" si="64"/>
        <v>5.5</v>
      </c>
      <c r="H143" s="16">
        <f t="shared" si="64"/>
        <v>0</v>
      </c>
      <c r="I143" s="16">
        <f t="shared" si="64"/>
        <v>0</v>
      </c>
      <c r="J143" s="16">
        <f t="shared" si="64"/>
        <v>0</v>
      </c>
    </row>
    <row r="144" spans="1:10" x14ac:dyDescent="0.25">
      <c r="A144" s="102"/>
      <c r="B144" s="102"/>
      <c r="C144" s="102"/>
      <c r="D144" s="6" t="s">
        <v>53</v>
      </c>
      <c r="E144" s="16">
        <f t="shared" si="49"/>
        <v>123</v>
      </c>
      <c r="F144" s="16">
        <f t="shared" si="64"/>
        <v>48</v>
      </c>
      <c r="G144" s="16">
        <f t="shared" si="64"/>
        <v>75</v>
      </c>
      <c r="H144" s="16">
        <f t="shared" si="64"/>
        <v>0</v>
      </c>
      <c r="I144" s="16">
        <f t="shared" si="64"/>
        <v>0</v>
      </c>
      <c r="J144" s="16">
        <f t="shared" si="64"/>
        <v>0</v>
      </c>
    </row>
  </sheetData>
  <mergeCells count="80">
    <mergeCell ref="A8:C9"/>
    <mergeCell ref="A5:J5"/>
    <mergeCell ref="A6:A7"/>
    <mergeCell ref="C6:C7"/>
    <mergeCell ref="A1:A3"/>
    <mergeCell ref="B1:B3"/>
    <mergeCell ref="C1:C3"/>
    <mergeCell ref="D1:D3"/>
    <mergeCell ref="E1:J1"/>
    <mergeCell ref="E2:E3"/>
    <mergeCell ref="F2:J2"/>
    <mergeCell ref="B6:B7"/>
    <mergeCell ref="A18:A19"/>
    <mergeCell ref="C18:C19"/>
    <mergeCell ref="A16:A17"/>
    <mergeCell ref="C16:C17"/>
    <mergeCell ref="A10:J10"/>
    <mergeCell ref="A11:A15"/>
    <mergeCell ref="B11:B15"/>
    <mergeCell ref="C11:C15"/>
    <mergeCell ref="A29:J29"/>
    <mergeCell ref="A30:A31"/>
    <mergeCell ref="C30:C31"/>
    <mergeCell ref="A24:C28"/>
    <mergeCell ref="A20:A23"/>
    <mergeCell ref="C20:C23"/>
    <mergeCell ref="C52:C54"/>
    <mergeCell ref="C49:C51"/>
    <mergeCell ref="C46:C48"/>
    <mergeCell ref="A43:A75"/>
    <mergeCell ref="C43:C45"/>
    <mergeCell ref="C70:C72"/>
    <mergeCell ref="C67:C69"/>
    <mergeCell ref="C64:C66"/>
    <mergeCell ref="C61:C63"/>
    <mergeCell ref="C58:C60"/>
    <mergeCell ref="A78:A79"/>
    <mergeCell ref="B78:B79"/>
    <mergeCell ref="C78:C79"/>
    <mergeCell ref="C73:C75"/>
    <mergeCell ref="A76:A77"/>
    <mergeCell ref="B76:B77"/>
    <mergeCell ref="C76:C77"/>
    <mergeCell ref="A92:C96"/>
    <mergeCell ref="A88:J88"/>
    <mergeCell ref="A89:C91"/>
    <mergeCell ref="A83:C87"/>
    <mergeCell ref="A80:C82"/>
    <mergeCell ref="A142:C144"/>
    <mergeCell ref="A139:C141"/>
    <mergeCell ref="A136:C138"/>
    <mergeCell ref="A133:C135"/>
    <mergeCell ref="A130:C132"/>
    <mergeCell ref="A127:C129"/>
    <mergeCell ref="A124:C126"/>
    <mergeCell ref="A121:C123"/>
    <mergeCell ref="A116:C120"/>
    <mergeCell ref="A113:C115"/>
    <mergeCell ref="A110:C112"/>
    <mergeCell ref="A106:J106"/>
    <mergeCell ref="A107:C109"/>
    <mergeCell ref="A101:C105"/>
    <mergeCell ref="A97:J97"/>
    <mergeCell ref="A98:C100"/>
    <mergeCell ref="B35:B36"/>
    <mergeCell ref="B43:B75"/>
    <mergeCell ref="B16:B17"/>
    <mergeCell ref="B18:B19"/>
    <mergeCell ref="B20:B23"/>
    <mergeCell ref="B30:B31"/>
    <mergeCell ref="A39:J39"/>
    <mergeCell ref="A40:A42"/>
    <mergeCell ref="B40:B42"/>
    <mergeCell ref="C40:C42"/>
    <mergeCell ref="A37:C38"/>
    <mergeCell ref="A34:J34"/>
    <mergeCell ref="A35:A36"/>
    <mergeCell ref="C35:C36"/>
    <mergeCell ref="A32:C33"/>
    <mergeCell ref="C55:C5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C15" sqref="C15"/>
    </sheetView>
  </sheetViews>
  <sheetFormatPr defaultRowHeight="15" x14ac:dyDescent="0.25"/>
  <cols>
    <col min="2" max="2" width="30.85546875" customWidth="1"/>
    <col min="3" max="3" width="18.5703125" customWidth="1"/>
    <col min="9" max="9" width="54.5703125" customWidth="1"/>
  </cols>
  <sheetData>
    <row r="1" spans="1:9" ht="15.75" thickBot="1" x14ac:dyDescent="0.3">
      <c r="A1" s="107" t="s">
        <v>144</v>
      </c>
      <c r="B1" s="107" t="s">
        <v>133</v>
      </c>
      <c r="C1" s="107" t="s">
        <v>134</v>
      </c>
      <c r="D1" s="109" t="s">
        <v>135</v>
      </c>
      <c r="E1" s="110"/>
      <c r="F1" s="110"/>
      <c r="G1" s="110"/>
      <c r="H1" s="111"/>
      <c r="I1" s="107" t="s">
        <v>136</v>
      </c>
    </row>
    <row r="2" spans="1:9" ht="15.75" thickBot="1" x14ac:dyDescent="0.3">
      <c r="A2" s="108"/>
      <c r="B2" s="108"/>
      <c r="C2" s="108"/>
      <c r="D2" s="52" t="s">
        <v>38</v>
      </c>
      <c r="E2" s="52" t="s">
        <v>39</v>
      </c>
      <c r="F2" s="52" t="s">
        <v>40</v>
      </c>
      <c r="G2" s="52" t="s">
        <v>41</v>
      </c>
      <c r="H2" s="52" t="s">
        <v>42</v>
      </c>
      <c r="I2" s="108"/>
    </row>
    <row r="3" spans="1:9" ht="15.75" thickBot="1" x14ac:dyDescent="0.3">
      <c r="A3" s="53">
        <v>1</v>
      </c>
      <c r="B3" s="52">
        <v>2</v>
      </c>
      <c r="C3" s="52">
        <v>3</v>
      </c>
      <c r="D3" s="52">
        <v>4</v>
      </c>
      <c r="E3" s="52">
        <v>5</v>
      </c>
      <c r="F3" s="52">
        <v>6</v>
      </c>
      <c r="G3" s="52">
        <v>7</v>
      </c>
      <c r="H3" s="52">
        <v>8</v>
      </c>
      <c r="I3" s="52">
        <v>9</v>
      </c>
    </row>
    <row r="4" spans="1:9" ht="45.75" thickBot="1" x14ac:dyDescent="0.3">
      <c r="A4" s="54" t="s">
        <v>44</v>
      </c>
      <c r="B4" s="55" t="s">
        <v>137</v>
      </c>
      <c r="C4" s="55">
        <v>2920</v>
      </c>
      <c r="D4" s="55">
        <v>2600</v>
      </c>
      <c r="E4" s="55">
        <v>2700</v>
      </c>
      <c r="F4" s="55">
        <v>2800</v>
      </c>
      <c r="G4" s="55">
        <v>2900</v>
      </c>
      <c r="H4" s="55">
        <v>2950</v>
      </c>
      <c r="I4" s="55">
        <v>2950</v>
      </c>
    </row>
    <row r="5" spans="1:9" ht="45.75" thickBot="1" x14ac:dyDescent="0.3">
      <c r="A5" s="54" t="s">
        <v>64</v>
      </c>
      <c r="B5" s="55" t="s">
        <v>138</v>
      </c>
      <c r="C5" s="55">
        <v>1050</v>
      </c>
      <c r="D5" s="55">
        <v>1060</v>
      </c>
      <c r="E5" s="55">
        <v>1070</v>
      </c>
      <c r="F5" s="55">
        <v>1080</v>
      </c>
      <c r="G5" s="55">
        <v>1085</v>
      </c>
      <c r="H5" s="55">
        <v>1085</v>
      </c>
      <c r="I5" s="55">
        <v>1085</v>
      </c>
    </row>
    <row r="6" spans="1:9" ht="45.75" thickBot="1" x14ac:dyDescent="0.3">
      <c r="A6" s="54" t="s">
        <v>73</v>
      </c>
      <c r="B6" s="55" t="s">
        <v>139</v>
      </c>
      <c r="C6" s="55">
        <v>6180</v>
      </c>
      <c r="D6" s="55">
        <v>6250</v>
      </c>
      <c r="E6" s="55">
        <v>6280</v>
      </c>
      <c r="F6" s="55">
        <v>6300</v>
      </c>
      <c r="G6" s="55">
        <v>6310</v>
      </c>
      <c r="H6" s="55">
        <v>6310</v>
      </c>
      <c r="I6" s="55">
        <v>6310</v>
      </c>
    </row>
    <row r="7" spans="1:9" ht="45.75" thickBot="1" x14ac:dyDescent="0.3">
      <c r="A7" s="54" t="s">
        <v>76</v>
      </c>
      <c r="B7" s="55" t="s">
        <v>140</v>
      </c>
      <c r="C7" s="55">
        <v>200</v>
      </c>
      <c r="D7" s="55">
        <v>80</v>
      </c>
      <c r="E7" s="55">
        <v>25</v>
      </c>
      <c r="F7" s="55">
        <v>27</v>
      </c>
      <c r="G7" s="55">
        <v>30</v>
      </c>
      <c r="H7" s="55">
        <v>30</v>
      </c>
      <c r="I7" s="55">
        <v>30</v>
      </c>
    </row>
    <row r="8" spans="1:9" ht="30.75" thickBot="1" x14ac:dyDescent="0.3">
      <c r="A8" s="54" t="s">
        <v>78</v>
      </c>
      <c r="B8" s="55" t="s">
        <v>141</v>
      </c>
      <c r="C8" s="55">
        <v>98</v>
      </c>
      <c r="D8" s="55">
        <v>50</v>
      </c>
      <c r="E8" s="55">
        <v>60</v>
      </c>
      <c r="F8" s="55">
        <v>70</v>
      </c>
      <c r="G8" s="55">
        <v>75</v>
      </c>
      <c r="H8" s="55">
        <v>75</v>
      </c>
      <c r="I8" s="55">
        <v>75</v>
      </c>
    </row>
    <row r="9" spans="1:9" ht="75.75" thickBot="1" x14ac:dyDescent="0.3">
      <c r="A9" s="54" t="s">
        <v>145</v>
      </c>
      <c r="B9" s="55" t="s">
        <v>142</v>
      </c>
      <c r="C9" s="55">
        <v>156</v>
      </c>
      <c r="D9" s="55">
        <v>146</v>
      </c>
      <c r="E9" s="55">
        <v>136</v>
      </c>
      <c r="F9" s="55">
        <v>126</v>
      </c>
      <c r="G9" s="55">
        <v>116</v>
      </c>
      <c r="H9" s="55">
        <v>114</v>
      </c>
      <c r="I9" s="55">
        <v>114</v>
      </c>
    </row>
    <row r="10" spans="1:9" ht="90.75" thickBot="1" x14ac:dyDescent="0.3">
      <c r="A10" s="54" t="s">
        <v>146</v>
      </c>
      <c r="B10" s="55" t="s">
        <v>143</v>
      </c>
      <c r="C10" s="55">
        <v>5</v>
      </c>
      <c r="D10" s="55">
        <v>5</v>
      </c>
      <c r="E10" s="55">
        <v>5</v>
      </c>
      <c r="F10" s="55">
        <v>5</v>
      </c>
      <c r="G10" s="55">
        <v>5</v>
      </c>
      <c r="H10" s="55">
        <v>5</v>
      </c>
      <c r="I10" s="55">
        <v>5</v>
      </c>
    </row>
  </sheetData>
  <mergeCells count="5">
    <mergeCell ref="A1:A2"/>
    <mergeCell ref="B1:B2"/>
    <mergeCell ref="C1:C2"/>
    <mergeCell ref="D1:H1"/>
    <mergeCell ref="I1:I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zoomScale="70" zoomScaleNormal="70" workbookViewId="0">
      <pane ySplit="3" topLeftCell="A4" activePane="bottomLeft" state="frozen"/>
      <selection pane="bottomLeft" activeCell="F96" sqref="F96:F97"/>
    </sheetView>
  </sheetViews>
  <sheetFormatPr defaultRowHeight="15.75" x14ac:dyDescent="0.25"/>
  <cols>
    <col min="1" max="1" width="16.42578125" style="44" customWidth="1"/>
    <col min="2" max="2" width="43" style="44" customWidth="1"/>
    <col min="3" max="3" width="33.140625" style="44" customWidth="1"/>
    <col min="4" max="4" width="33.5703125" style="65" customWidth="1"/>
    <col min="5" max="5" width="19.42578125" style="46" customWidth="1"/>
    <col min="6" max="6" width="18.140625" style="70" customWidth="1"/>
    <col min="7" max="7" width="16.5703125" style="51" customWidth="1"/>
    <col min="8" max="8" width="52" style="67" customWidth="1"/>
    <col min="9" max="16384" width="9.140625" style="44"/>
  </cols>
  <sheetData>
    <row r="1" spans="1:8" ht="82.5" customHeight="1" x14ac:dyDescent="0.25">
      <c r="A1" s="126" t="s">
        <v>158</v>
      </c>
      <c r="B1" s="126"/>
      <c r="C1" s="126"/>
      <c r="D1" s="126"/>
      <c r="E1" s="126"/>
      <c r="F1" s="126"/>
      <c r="G1" s="126"/>
      <c r="H1" s="126"/>
    </row>
    <row r="2" spans="1:8" x14ac:dyDescent="0.25">
      <c r="A2" s="120" t="s">
        <v>56</v>
      </c>
      <c r="B2" s="120" t="s">
        <v>57</v>
      </c>
      <c r="C2" s="120" t="s">
        <v>58</v>
      </c>
      <c r="D2" s="124" t="s">
        <v>49</v>
      </c>
      <c r="E2" s="125" t="s">
        <v>122</v>
      </c>
      <c r="F2" s="125"/>
      <c r="G2" s="49" t="s">
        <v>123</v>
      </c>
      <c r="H2" s="112" t="s">
        <v>152</v>
      </c>
    </row>
    <row r="3" spans="1:8" x14ac:dyDescent="0.25">
      <c r="A3" s="120"/>
      <c r="B3" s="120"/>
      <c r="C3" s="120"/>
      <c r="D3" s="124"/>
      <c r="E3" s="43" t="s">
        <v>124</v>
      </c>
      <c r="F3" s="68" t="s">
        <v>125</v>
      </c>
      <c r="G3" s="49" t="s">
        <v>126</v>
      </c>
      <c r="H3" s="113"/>
    </row>
    <row r="4" spans="1:8" ht="15" customHeight="1" x14ac:dyDescent="0.25">
      <c r="A4" s="117" t="s">
        <v>61</v>
      </c>
      <c r="B4" s="118"/>
      <c r="C4" s="118"/>
      <c r="D4" s="118"/>
      <c r="E4" s="118"/>
      <c r="F4" s="118"/>
      <c r="G4" s="118"/>
      <c r="H4" s="119"/>
    </row>
    <row r="5" spans="1:8" x14ac:dyDescent="0.25">
      <c r="A5" s="120" t="s">
        <v>44</v>
      </c>
      <c r="B5" s="123" t="s">
        <v>127</v>
      </c>
      <c r="C5" s="121" t="s">
        <v>47</v>
      </c>
      <c r="D5" s="63" t="s">
        <v>50</v>
      </c>
      <c r="E5" s="45">
        <f>мероприятия!H6</f>
        <v>26008.799999999999</v>
      </c>
      <c r="F5" s="47">
        <f>F6</f>
        <v>3501.35</v>
      </c>
      <c r="G5" s="50">
        <f>F5/E5*100</f>
        <v>13.462174340992281</v>
      </c>
      <c r="H5" s="114" t="s">
        <v>154</v>
      </c>
    </row>
    <row r="6" spans="1:8" x14ac:dyDescent="0.25">
      <c r="A6" s="120"/>
      <c r="B6" s="123"/>
      <c r="C6" s="121"/>
      <c r="D6" s="63" t="s">
        <v>52</v>
      </c>
      <c r="E6" s="45">
        <f>мероприятия!H7</f>
        <v>26008.799999999999</v>
      </c>
      <c r="F6" s="47">
        <v>3501.35</v>
      </c>
      <c r="G6" s="50">
        <f t="shared" ref="G6:G69" si="0">F6/E6*100</f>
        <v>13.462174340992281</v>
      </c>
      <c r="H6" s="115"/>
    </row>
    <row r="7" spans="1:8" x14ac:dyDescent="0.25">
      <c r="A7" s="121" t="s">
        <v>62</v>
      </c>
      <c r="B7" s="121"/>
      <c r="C7" s="121"/>
      <c r="D7" s="63" t="s">
        <v>50</v>
      </c>
      <c r="E7" s="45">
        <f>мероприятия!H8</f>
        <v>26008.799999999999</v>
      </c>
      <c r="F7" s="47">
        <f>F8</f>
        <v>3501.35</v>
      </c>
      <c r="G7" s="50">
        <f t="shared" si="0"/>
        <v>13.462174340992281</v>
      </c>
      <c r="H7" s="115"/>
    </row>
    <row r="8" spans="1:8" x14ac:dyDescent="0.25">
      <c r="A8" s="121"/>
      <c r="B8" s="121"/>
      <c r="C8" s="121"/>
      <c r="D8" s="63" t="s">
        <v>52</v>
      </c>
      <c r="E8" s="45">
        <f>мероприятия!H9</f>
        <v>26008.799999999999</v>
      </c>
      <c r="F8" s="47">
        <f>F6</f>
        <v>3501.35</v>
      </c>
      <c r="G8" s="50">
        <f t="shared" si="0"/>
        <v>13.462174340992281</v>
      </c>
      <c r="H8" s="116"/>
    </row>
    <row r="9" spans="1:8" ht="15.75" customHeight="1" x14ac:dyDescent="0.25">
      <c r="A9" s="117" t="s">
        <v>63</v>
      </c>
      <c r="B9" s="118"/>
      <c r="C9" s="118"/>
      <c r="D9" s="118"/>
      <c r="E9" s="118"/>
      <c r="F9" s="118"/>
      <c r="G9" s="118"/>
      <c r="H9" s="119"/>
    </row>
    <row r="10" spans="1:8" x14ac:dyDescent="0.25">
      <c r="A10" s="120" t="s">
        <v>64</v>
      </c>
      <c r="B10" s="121" t="s">
        <v>65</v>
      </c>
      <c r="C10" s="122"/>
      <c r="D10" s="63" t="s">
        <v>50</v>
      </c>
      <c r="E10" s="45">
        <f>мероприятия!H11</f>
        <v>78881.600000000006</v>
      </c>
      <c r="F10" s="47">
        <f>F11+F12</f>
        <v>17260.599999999999</v>
      </c>
      <c r="G10" s="50">
        <f t="shared" si="0"/>
        <v>21.881655544512281</v>
      </c>
      <c r="H10" s="114" t="s">
        <v>153</v>
      </c>
    </row>
    <row r="11" spans="1:8" x14ac:dyDescent="0.25">
      <c r="A11" s="120"/>
      <c r="B11" s="121"/>
      <c r="C11" s="122"/>
      <c r="D11" s="63" t="s">
        <v>52</v>
      </c>
      <c r="E11" s="45">
        <f>мероприятия!H12</f>
        <v>78881.600000000006</v>
      </c>
      <c r="F11" s="47">
        <f>F16+F18</f>
        <v>17260.599999999999</v>
      </c>
      <c r="G11" s="50">
        <f t="shared" si="0"/>
        <v>21.881655544512281</v>
      </c>
      <c r="H11" s="115"/>
    </row>
    <row r="12" spans="1:8" x14ac:dyDescent="0.25">
      <c r="A12" s="120"/>
      <c r="B12" s="121"/>
      <c r="C12" s="122"/>
      <c r="D12" s="63" t="s">
        <v>53</v>
      </c>
      <c r="E12" s="45">
        <f>мероприятия!H13</f>
        <v>0</v>
      </c>
      <c r="F12" s="47">
        <f>F20</f>
        <v>0</v>
      </c>
      <c r="G12" s="50" t="e">
        <f t="shared" si="0"/>
        <v>#DIV/0!</v>
      </c>
      <c r="H12" s="115"/>
    </row>
    <row r="13" spans="1:8" x14ac:dyDescent="0.25">
      <c r="A13" s="120"/>
      <c r="B13" s="121"/>
      <c r="C13" s="122"/>
      <c r="D13" s="63" t="s">
        <v>54</v>
      </c>
      <c r="E13" s="45"/>
      <c r="F13" s="47"/>
      <c r="G13" s="50"/>
      <c r="H13" s="115"/>
    </row>
    <row r="14" spans="1:8" ht="47.25" x14ac:dyDescent="0.25">
      <c r="A14" s="120"/>
      <c r="B14" s="121"/>
      <c r="C14" s="122"/>
      <c r="D14" s="63" t="s">
        <v>55</v>
      </c>
      <c r="E14" s="45">
        <f>мероприятия!H15</f>
        <v>0</v>
      </c>
      <c r="F14" s="47">
        <f>F22</f>
        <v>0</v>
      </c>
      <c r="G14" s="50" t="e">
        <f t="shared" si="0"/>
        <v>#DIV/0!</v>
      </c>
      <c r="H14" s="115"/>
    </row>
    <row r="15" spans="1:8" x14ac:dyDescent="0.25">
      <c r="A15" s="120" t="s">
        <v>66</v>
      </c>
      <c r="B15" s="123" t="s">
        <v>128</v>
      </c>
      <c r="C15" s="121" t="s">
        <v>47</v>
      </c>
      <c r="D15" s="63" t="s">
        <v>50</v>
      </c>
      <c r="E15" s="45">
        <f>мероприятия!H16</f>
        <v>70683.600000000006</v>
      </c>
      <c r="F15" s="47">
        <f>F16</f>
        <v>17260.599999999999</v>
      </c>
      <c r="G15" s="50">
        <f t="shared" si="0"/>
        <v>24.419525887193064</v>
      </c>
      <c r="H15" s="115"/>
    </row>
    <row r="16" spans="1:8" x14ac:dyDescent="0.25">
      <c r="A16" s="120"/>
      <c r="B16" s="123"/>
      <c r="C16" s="121"/>
      <c r="D16" s="63" t="s">
        <v>52</v>
      </c>
      <c r="E16" s="45">
        <f>мероприятия!H17</f>
        <v>70683.600000000006</v>
      </c>
      <c r="F16" s="47">
        <v>17260.599999999999</v>
      </c>
      <c r="G16" s="50">
        <f t="shared" si="0"/>
        <v>24.419525887193064</v>
      </c>
      <c r="H16" s="115"/>
    </row>
    <row r="17" spans="1:8" x14ac:dyDescent="0.25">
      <c r="A17" s="120" t="s">
        <v>67</v>
      </c>
      <c r="B17" s="123" t="s">
        <v>115</v>
      </c>
      <c r="C17" s="121" t="s">
        <v>47</v>
      </c>
      <c r="D17" s="63" t="s">
        <v>50</v>
      </c>
      <c r="E17" s="45">
        <f>мероприятия!H18</f>
        <v>8198</v>
      </c>
      <c r="F17" s="47">
        <f>F18</f>
        <v>0</v>
      </c>
      <c r="G17" s="50">
        <f t="shared" si="0"/>
        <v>0</v>
      </c>
      <c r="H17" s="115"/>
    </row>
    <row r="18" spans="1:8" x14ac:dyDescent="0.25">
      <c r="A18" s="120"/>
      <c r="B18" s="123"/>
      <c r="C18" s="121"/>
      <c r="D18" s="63" t="s">
        <v>52</v>
      </c>
      <c r="E18" s="45">
        <f>мероприятия!H19</f>
        <v>8198</v>
      </c>
      <c r="F18" s="47">
        <v>0</v>
      </c>
      <c r="G18" s="50">
        <f t="shared" si="0"/>
        <v>0</v>
      </c>
      <c r="H18" s="115"/>
    </row>
    <row r="19" spans="1:8" x14ac:dyDescent="0.25">
      <c r="A19" s="120" t="s">
        <v>68</v>
      </c>
      <c r="B19" s="123" t="s">
        <v>129</v>
      </c>
      <c r="C19" s="122" t="s">
        <v>69</v>
      </c>
      <c r="D19" s="63" t="s">
        <v>50</v>
      </c>
      <c r="E19" s="45">
        <f>мероприятия!H20</f>
        <v>0</v>
      </c>
      <c r="F19" s="47">
        <f>F20</f>
        <v>0</v>
      </c>
      <c r="G19" s="50" t="e">
        <f t="shared" si="0"/>
        <v>#DIV/0!</v>
      </c>
      <c r="H19" s="115"/>
    </row>
    <row r="20" spans="1:8" x14ac:dyDescent="0.25">
      <c r="A20" s="120"/>
      <c r="B20" s="123"/>
      <c r="C20" s="122"/>
      <c r="D20" s="63" t="s">
        <v>53</v>
      </c>
      <c r="E20" s="45">
        <f>мероприятия!H21</f>
        <v>0</v>
      </c>
      <c r="F20" s="47">
        <v>0</v>
      </c>
      <c r="G20" s="50" t="e">
        <f t="shared" si="0"/>
        <v>#DIV/0!</v>
      </c>
      <c r="H20" s="115"/>
    </row>
    <row r="21" spans="1:8" x14ac:dyDescent="0.25">
      <c r="A21" s="120"/>
      <c r="B21" s="123"/>
      <c r="C21" s="122"/>
      <c r="D21" s="63" t="s">
        <v>54</v>
      </c>
      <c r="E21" s="45">
        <f>мероприятия!H22</f>
        <v>0</v>
      </c>
      <c r="F21" s="47"/>
      <c r="G21" s="50"/>
      <c r="H21" s="115"/>
    </row>
    <row r="22" spans="1:8" ht="63" x14ac:dyDescent="0.25">
      <c r="A22" s="120"/>
      <c r="B22" s="123"/>
      <c r="C22" s="122"/>
      <c r="D22" s="63" t="s">
        <v>70</v>
      </c>
      <c r="E22" s="45">
        <f>мероприятия!H23</f>
        <v>0</v>
      </c>
      <c r="F22" s="47">
        <v>0</v>
      </c>
      <c r="G22" s="50" t="e">
        <f t="shared" si="0"/>
        <v>#DIV/0!</v>
      </c>
      <c r="H22" s="115"/>
    </row>
    <row r="23" spans="1:8" x14ac:dyDescent="0.25">
      <c r="A23" s="121" t="s">
        <v>71</v>
      </c>
      <c r="B23" s="121"/>
      <c r="C23" s="121"/>
      <c r="D23" s="63" t="s">
        <v>50</v>
      </c>
      <c r="E23" s="45">
        <f>мероприятия!H24</f>
        <v>78881.600000000006</v>
      </c>
      <c r="F23" s="47">
        <f>F10</f>
        <v>17260.599999999999</v>
      </c>
      <c r="G23" s="50">
        <f t="shared" si="0"/>
        <v>21.881655544512281</v>
      </c>
      <c r="H23" s="115"/>
    </row>
    <row r="24" spans="1:8" x14ac:dyDescent="0.25">
      <c r="A24" s="121"/>
      <c r="B24" s="121"/>
      <c r="C24" s="121"/>
      <c r="D24" s="63" t="s">
        <v>52</v>
      </c>
      <c r="E24" s="45">
        <f>мероприятия!H25</f>
        <v>78881.600000000006</v>
      </c>
      <c r="F24" s="47">
        <f t="shared" ref="F24:F27" si="1">F11</f>
        <v>17260.599999999999</v>
      </c>
      <c r="G24" s="50">
        <f t="shared" si="0"/>
        <v>21.881655544512281</v>
      </c>
      <c r="H24" s="115"/>
    </row>
    <row r="25" spans="1:8" x14ac:dyDescent="0.25">
      <c r="A25" s="121"/>
      <c r="B25" s="121"/>
      <c r="C25" s="121"/>
      <c r="D25" s="63" t="s">
        <v>53</v>
      </c>
      <c r="E25" s="45">
        <f>мероприятия!H26</f>
        <v>0</v>
      </c>
      <c r="F25" s="47">
        <f t="shared" si="1"/>
        <v>0</v>
      </c>
      <c r="G25" s="50" t="e">
        <f t="shared" si="0"/>
        <v>#DIV/0!</v>
      </c>
      <c r="H25" s="115"/>
    </row>
    <row r="26" spans="1:8" x14ac:dyDescent="0.25">
      <c r="A26" s="121"/>
      <c r="B26" s="121"/>
      <c r="C26" s="121"/>
      <c r="D26" s="63" t="s">
        <v>54</v>
      </c>
      <c r="E26" s="45"/>
      <c r="F26" s="47"/>
      <c r="G26" s="50"/>
      <c r="H26" s="115"/>
    </row>
    <row r="27" spans="1:8" ht="63" x14ac:dyDescent="0.25">
      <c r="A27" s="121"/>
      <c r="B27" s="121"/>
      <c r="C27" s="121"/>
      <c r="D27" s="63" t="s">
        <v>70</v>
      </c>
      <c r="E27" s="45">
        <f>мероприятия!H28</f>
        <v>0</v>
      </c>
      <c r="F27" s="47">
        <f t="shared" si="1"/>
        <v>0</v>
      </c>
      <c r="G27" s="50" t="e">
        <f t="shared" si="0"/>
        <v>#DIV/0!</v>
      </c>
      <c r="H27" s="116"/>
    </row>
    <row r="28" spans="1:8" ht="15.75" customHeight="1" x14ac:dyDescent="0.25">
      <c r="A28" s="117" t="s">
        <v>72</v>
      </c>
      <c r="B28" s="118"/>
      <c r="C28" s="118"/>
      <c r="D28" s="118"/>
      <c r="E28" s="118"/>
      <c r="F28" s="118"/>
      <c r="G28" s="118"/>
      <c r="H28" s="119"/>
    </row>
    <row r="29" spans="1:8" x14ac:dyDescent="0.25">
      <c r="A29" s="120" t="s">
        <v>73</v>
      </c>
      <c r="B29" s="123" t="s">
        <v>130</v>
      </c>
      <c r="C29" s="121" t="s">
        <v>47</v>
      </c>
      <c r="D29" s="63" t="s">
        <v>50</v>
      </c>
      <c r="E29" s="45">
        <f>мероприятия!H30</f>
        <v>460</v>
      </c>
      <c r="F29" s="47">
        <f>F30</f>
        <v>165.12</v>
      </c>
      <c r="G29" s="50">
        <f t="shared" si="0"/>
        <v>35.895652173913042</v>
      </c>
      <c r="H29" s="114" t="s">
        <v>155</v>
      </c>
    </row>
    <row r="30" spans="1:8" x14ac:dyDescent="0.25">
      <c r="A30" s="120"/>
      <c r="B30" s="123"/>
      <c r="C30" s="121"/>
      <c r="D30" s="63" t="s">
        <v>52</v>
      </c>
      <c r="E30" s="45">
        <f>мероприятия!H31</f>
        <v>460</v>
      </c>
      <c r="F30" s="47">
        <v>165.12</v>
      </c>
      <c r="G30" s="50">
        <f t="shared" si="0"/>
        <v>35.895652173913042</v>
      </c>
      <c r="H30" s="115"/>
    </row>
    <row r="31" spans="1:8" x14ac:dyDescent="0.25">
      <c r="A31" s="121" t="s">
        <v>74</v>
      </c>
      <c r="B31" s="121"/>
      <c r="C31" s="121"/>
      <c r="D31" s="63" t="s">
        <v>50</v>
      </c>
      <c r="E31" s="45">
        <f>мероприятия!H32</f>
        <v>460</v>
      </c>
      <c r="F31" s="47">
        <f>F32</f>
        <v>165.12</v>
      </c>
      <c r="G31" s="50">
        <f t="shared" si="0"/>
        <v>35.895652173913042</v>
      </c>
      <c r="H31" s="115"/>
    </row>
    <row r="32" spans="1:8" x14ac:dyDescent="0.25">
      <c r="A32" s="121"/>
      <c r="B32" s="121"/>
      <c r="C32" s="121"/>
      <c r="D32" s="63" t="s">
        <v>52</v>
      </c>
      <c r="E32" s="45">
        <f>мероприятия!H33</f>
        <v>460</v>
      </c>
      <c r="F32" s="47">
        <f>F30</f>
        <v>165.12</v>
      </c>
      <c r="G32" s="50">
        <f t="shared" si="0"/>
        <v>35.895652173913042</v>
      </c>
      <c r="H32" s="116"/>
    </row>
    <row r="33" spans="1:8" x14ac:dyDescent="0.25">
      <c r="A33" s="123" t="s">
        <v>75</v>
      </c>
      <c r="B33" s="123"/>
      <c r="C33" s="123"/>
      <c r="D33" s="123"/>
      <c r="E33" s="123"/>
      <c r="F33" s="123"/>
      <c r="G33" s="123"/>
      <c r="H33" s="66"/>
    </row>
    <row r="34" spans="1:8" x14ac:dyDescent="0.25">
      <c r="A34" s="120" t="s">
        <v>76</v>
      </c>
      <c r="B34" s="123" t="s">
        <v>131</v>
      </c>
      <c r="C34" s="121" t="s">
        <v>47</v>
      </c>
      <c r="D34" s="63" t="s">
        <v>50</v>
      </c>
      <c r="E34" s="45">
        <f>мероприятия!H35</f>
        <v>5095.3999999999996</v>
      </c>
      <c r="F34" s="47">
        <f>F35</f>
        <v>582.17999999999995</v>
      </c>
      <c r="G34" s="50">
        <f t="shared" si="0"/>
        <v>11.4255995603878</v>
      </c>
      <c r="H34" s="114" t="s">
        <v>156</v>
      </c>
    </row>
    <row r="35" spans="1:8" x14ac:dyDescent="0.25">
      <c r="A35" s="120"/>
      <c r="B35" s="123"/>
      <c r="C35" s="121"/>
      <c r="D35" s="63" t="s">
        <v>52</v>
      </c>
      <c r="E35" s="45">
        <f>мероприятия!H36</f>
        <v>5095.3999999999996</v>
      </c>
      <c r="F35" s="47">
        <v>582.17999999999995</v>
      </c>
      <c r="G35" s="50">
        <f t="shared" si="0"/>
        <v>11.4255995603878</v>
      </c>
      <c r="H35" s="115"/>
    </row>
    <row r="36" spans="1:8" x14ac:dyDescent="0.25">
      <c r="A36" s="121" t="s">
        <v>77</v>
      </c>
      <c r="B36" s="121"/>
      <c r="C36" s="121"/>
      <c r="D36" s="63" t="s">
        <v>50</v>
      </c>
      <c r="E36" s="45">
        <f>мероприятия!H37</f>
        <v>5095.3999999999996</v>
      </c>
      <c r="F36" s="47">
        <f>F37</f>
        <v>582.17999999999995</v>
      </c>
      <c r="G36" s="50">
        <f t="shared" si="0"/>
        <v>11.4255995603878</v>
      </c>
      <c r="H36" s="115"/>
    </row>
    <row r="37" spans="1:8" x14ac:dyDescent="0.25">
      <c r="A37" s="121"/>
      <c r="B37" s="121"/>
      <c r="C37" s="121"/>
      <c r="D37" s="63" t="s">
        <v>52</v>
      </c>
      <c r="E37" s="45">
        <f>мероприятия!H38</f>
        <v>5095.3999999999996</v>
      </c>
      <c r="F37" s="47">
        <f>F35</f>
        <v>582.17999999999995</v>
      </c>
      <c r="G37" s="50">
        <f t="shared" si="0"/>
        <v>11.4255995603878</v>
      </c>
      <c r="H37" s="116"/>
    </row>
    <row r="38" spans="1:8" x14ac:dyDescent="0.25">
      <c r="A38" s="123" t="s">
        <v>31</v>
      </c>
      <c r="B38" s="123"/>
      <c r="C38" s="123"/>
      <c r="D38" s="123"/>
      <c r="E38" s="123"/>
      <c r="F38" s="123"/>
      <c r="G38" s="123"/>
      <c r="H38" s="66"/>
    </row>
    <row r="39" spans="1:8" x14ac:dyDescent="0.25">
      <c r="A39" s="120" t="s">
        <v>78</v>
      </c>
      <c r="B39" s="121" t="s">
        <v>79</v>
      </c>
      <c r="C39" s="121"/>
      <c r="D39" s="63" t="s">
        <v>50</v>
      </c>
      <c r="E39" s="45">
        <f>мероприятия!H40</f>
        <v>5694.9</v>
      </c>
      <c r="F39" s="47">
        <f>F40+F41</f>
        <v>0</v>
      </c>
      <c r="G39" s="50">
        <f t="shared" si="0"/>
        <v>0</v>
      </c>
      <c r="H39" s="114" t="s">
        <v>157</v>
      </c>
    </row>
    <row r="40" spans="1:8" x14ac:dyDescent="0.25">
      <c r="A40" s="120"/>
      <c r="B40" s="121"/>
      <c r="C40" s="121"/>
      <c r="D40" s="63" t="s">
        <v>52</v>
      </c>
      <c r="E40" s="45">
        <f>мероприятия!H41</f>
        <v>444.9</v>
      </c>
      <c r="F40" s="47">
        <f>F43+F46+F49+F52+F55+F58+F61+F64+F67+F70+F73</f>
        <v>0</v>
      </c>
      <c r="G40" s="50">
        <f t="shared" si="0"/>
        <v>0</v>
      </c>
      <c r="H40" s="115"/>
    </row>
    <row r="41" spans="1:8" x14ac:dyDescent="0.25">
      <c r="A41" s="120"/>
      <c r="B41" s="121"/>
      <c r="C41" s="121"/>
      <c r="D41" s="63" t="s">
        <v>53</v>
      </c>
      <c r="E41" s="45">
        <f>мероприятия!H42</f>
        <v>5250</v>
      </c>
      <c r="F41" s="47">
        <f>F44+F47+F50+F53+F56+F59+F62+F65+F68+F71+F74+F76+F78</f>
        <v>0</v>
      </c>
      <c r="G41" s="50">
        <f t="shared" si="0"/>
        <v>0</v>
      </c>
      <c r="H41" s="115"/>
    </row>
    <row r="42" spans="1:8" x14ac:dyDescent="0.25">
      <c r="A42" s="120" t="s">
        <v>80</v>
      </c>
      <c r="B42" s="123" t="s">
        <v>132</v>
      </c>
      <c r="C42" s="121" t="s">
        <v>81</v>
      </c>
      <c r="D42" s="63" t="s">
        <v>50</v>
      </c>
      <c r="E42" s="45">
        <f>мероприятия!H43</f>
        <v>4382.8999999999996</v>
      </c>
      <c r="F42" s="47">
        <f>F43+F44</f>
        <v>0</v>
      </c>
      <c r="G42" s="50">
        <f t="shared" si="0"/>
        <v>0</v>
      </c>
      <c r="H42" s="115"/>
    </row>
    <row r="43" spans="1:8" x14ac:dyDescent="0.25">
      <c r="A43" s="120"/>
      <c r="B43" s="123"/>
      <c r="C43" s="121"/>
      <c r="D43" s="63" t="s">
        <v>52</v>
      </c>
      <c r="E43" s="45">
        <f>мероприятия!H44</f>
        <v>444.9</v>
      </c>
      <c r="F43" s="47">
        <v>0</v>
      </c>
      <c r="G43" s="50">
        <f t="shared" si="0"/>
        <v>0</v>
      </c>
      <c r="H43" s="115"/>
    </row>
    <row r="44" spans="1:8" x14ac:dyDescent="0.25">
      <c r="A44" s="120"/>
      <c r="B44" s="123"/>
      <c r="C44" s="121"/>
      <c r="D44" s="63" t="s">
        <v>53</v>
      </c>
      <c r="E44" s="45">
        <f>мероприятия!H45</f>
        <v>3938</v>
      </c>
      <c r="F44" s="47">
        <v>0</v>
      </c>
      <c r="G44" s="50">
        <f t="shared" si="0"/>
        <v>0</v>
      </c>
      <c r="H44" s="115"/>
    </row>
    <row r="45" spans="1:8" x14ac:dyDescent="0.25">
      <c r="A45" s="120"/>
      <c r="B45" s="123"/>
      <c r="C45" s="121" t="s">
        <v>82</v>
      </c>
      <c r="D45" s="63" t="s">
        <v>50</v>
      </c>
      <c r="E45" s="45">
        <f>мероприятия!H46</f>
        <v>0</v>
      </c>
      <c r="F45" s="47">
        <f>F46+F47</f>
        <v>0</v>
      </c>
      <c r="G45" s="50" t="e">
        <f t="shared" si="0"/>
        <v>#DIV/0!</v>
      </c>
      <c r="H45" s="115"/>
    </row>
    <row r="46" spans="1:8" x14ac:dyDescent="0.25">
      <c r="A46" s="120"/>
      <c r="B46" s="123"/>
      <c r="C46" s="121"/>
      <c r="D46" s="63" t="s">
        <v>52</v>
      </c>
      <c r="E46" s="45">
        <f>мероприятия!H47</f>
        <v>0</v>
      </c>
      <c r="F46" s="47">
        <v>0</v>
      </c>
      <c r="G46" s="50" t="e">
        <f t="shared" si="0"/>
        <v>#DIV/0!</v>
      </c>
      <c r="H46" s="115"/>
    </row>
    <row r="47" spans="1:8" x14ac:dyDescent="0.25">
      <c r="A47" s="120"/>
      <c r="B47" s="123"/>
      <c r="C47" s="121"/>
      <c r="D47" s="63" t="s">
        <v>53</v>
      </c>
      <c r="E47" s="45">
        <f>мероприятия!H48</f>
        <v>0</v>
      </c>
      <c r="F47" s="47">
        <v>0</v>
      </c>
      <c r="G47" s="50" t="e">
        <f t="shared" si="0"/>
        <v>#DIV/0!</v>
      </c>
      <c r="H47" s="115"/>
    </row>
    <row r="48" spans="1:8" x14ac:dyDescent="0.25">
      <c r="A48" s="120"/>
      <c r="B48" s="123"/>
      <c r="C48" s="121" t="s">
        <v>69</v>
      </c>
      <c r="D48" s="63" t="s">
        <v>50</v>
      </c>
      <c r="E48" s="45">
        <f>мероприятия!H49</f>
        <v>0</v>
      </c>
      <c r="F48" s="47">
        <f>F49+F50</f>
        <v>0</v>
      </c>
      <c r="G48" s="50" t="e">
        <f t="shared" si="0"/>
        <v>#DIV/0!</v>
      </c>
      <c r="H48" s="115"/>
    </row>
    <row r="49" spans="1:8" x14ac:dyDescent="0.25">
      <c r="A49" s="120"/>
      <c r="B49" s="123"/>
      <c r="C49" s="121"/>
      <c r="D49" s="63" t="s">
        <v>52</v>
      </c>
      <c r="E49" s="45">
        <f>мероприятия!H50</f>
        <v>0</v>
      </c>
      <c r="F49" s="47">
        <v>0</v>
      </c>
      <c r="G49" s="50" t="e">
        <f t="shared" si="0"/>
        <v>#DIV/0!</v>
      </c>
      <c r="H49" s="115"/>
    </row>
    <row r="50" spans="1:8" x14ac:dyDescent="0.25">
      <c r="A50" s="120"/>
      <c r="B50" s="123"/>
      <c r="C50" s="121"/>
      <c r="D50" s="63" t="s">
        <v>53</v>
      </c>
      <c r="E50" s="45">
        <f>мероприятия!H51</f>
        <v>0</v>
      </c>
      <c r="F50" s="47">
        <v>0</v>
      </c>
      <c r="G50" s="50" t="e">
        <f t="shared" si="0"/>
        <v>#DIV/0!</v>
      </c>
      <c r="H50" s="115"/>
    </row>
    <row r="51" spans="1:8" x14ac:dyDescent="0.25">
      <c r="A51" s="120"/>
      <c r="B51" s="123"/>
      <c r="C51" s="121" t="s">
        <v>83</v>
      </c>
      <c r="D51" s="63" t="s">
        <v>50</v>
      </c>
      <c r="E51" s="45">
        <f>мероприятия!H52</f>
        <v>0</v>
      </c>
      <c r="F51" s="47">
        <f>F52+F53</f>
        <v>0</v>
      </c>
      <c r="G51" s="50" t="e">
        <f t="shared" si="0"/>
        <v>#DIV/0!</v>
      </c>
      <c r="H51" s="115"/>
    </row>
    <row r="52" spans="1:8" x14ac:dyDescent="0.25">
      <c r="A52" s="120"/>
      <c r="B52" s="123"/>
      <c r="C52" s="121"/>
      <c r="D52" s="63" t="s">
        <v>52</v>
      </c>
      <c r="E52" s="45">
        <f>мероприятия!H53</f>
        <v>0</v>
      </c>
      <c r="F52" s="47">
        <v>0</v>
      </c>
      <c r="G52" s="50" t="e">
        <f t="shared" si="0"/>
        <v>#DIV/0!</v>
      </c>
      <c r="H52" s="115"/>
    </row>
    <row r="53" spans="1:8" x14ac:dyDescent="0.25">
      <c r="A53" s="120"/>
      <c r="B53" s="123"/>
      <c r="C53" s="121"/>
      <c r="D53" s="63" t="s">
        <v>53</v>
      </c>
      <c r="E53" s="45">
        <f>мероприятия!H54</f>
        <v>0</v>
      </c>
      <c r="F53" s="47">
        <v>0</v>
      </c>
      <c r="G53" s="50" t="e">
        <f t="shared" si="0"/>
        <v>#DIV/0!</v>
      </c>
      <c r="H53" s="115"/>
    </row>
    <row r="54" spans="1:8" x14ac:dyDescent="0.25">
      <c r="A54" s="120"/>
      <c r="B54" s="123"/>
      <c r="C54" s="121" t="s">
        <v>84</v>
      </c>
      <c r="D54" s="63" t="s">
        <v>50</v>
      </c>
      <c r="E54" s="45">
        <f>мероприятия!H55</f>
        <v>0</v>
      </c>
      <c r="F54" s="47">
        <f>F55+F56</f>
        <v>0</v>
      </c>
      <c r="G54" s="50" t="e">
        <f t="shared" si="0"/>
        <v>#DIV/0!</v>
      </c>
      <c r="H54" s="115"/>
    </row>
    <row r="55" spans="1:8" x14ac:dyDescent="0.25">
      <c r="A55" s="120"/>
      <c r="B55" s="123"/>
      <c r="C55" s="121"/>
      <c r="D55" s="63" t="s">
        <v>52</v>
      </c>
      <c r="E55" s="45">
        <f>мероприятия!H56</f>
        <v>0</v>
      </c>
      <c r="F55" s="47">
        <v>0</v>
      </c>
      <c r="G55" s="50" t="e">
        <f t="shared" si="0"/>
        <v>#DIV/0!</v>
      </c>
      <c r="H55" s="115"/>
    </row>
    <row r="56" spans="1:8" x14ac:dyDescent="0.25">
      <c r="A56" s="120"/>
      <c r="B56" s="123"/>
      <c r="C56" s="121"/>
      <c r="D56" s="63" t="s">
        <v>53</v>
      </c>
      <c r="E56" s="45">
        <f>мероприятия!H57</f>
        <v>0</v>
      </c>
      <c r="F56" s="47">
        <v>0</v>
      </c>
      <c r="G56" s="50" t="e">
        <f t="shared" si="0"/>
        <v>#DIV/0!</v>
      </c>
      <c r="H56" s="115"/>
    </row>
    <row r="57" spans="1:8" x14ac:dyDescent="0.25">
      <c r="A57" s="120"/>
      <c r="B57" s="123"/>
      <c r="C57" s="121" t="s">
        <v>85</v>
      </c>
      <c r="D57" s="63" t="s">
        <v>50</v>
      </c>
      <c r="E57" s="45">
        <f>мероприятия!H58</f>
        <v>0</v>
      </c>
      <c r="F57" s="47">
        <f>F58+F59</f>
        <v>0</v>
      </c>
      <c r="G57" s="50" t="e">
        <f t="shared" si="0"/>
        <v>#DIV/0!</v>
      </c>
      <c r="H57" s="115"/>
    </row>
    <row r="58" spans="1:8" x14ac:dyDescent="0.25">
      <c r="A58" s="120"/>
      <c r="B58" s="123"/>
      <c r="C58" s="121"/>
      <c r="D58" s="63" t="s">
        <v>52</v>
      </c>
      <c r="E58" s="45">
        <f>мероприятия!H59</f>
        <v>0</v>
      </c>
      <c r="F58" s="47">
        <v>0</v>
      </c>
      <c r="G58" s="50" t="e">
        <f t="shared" si="0"/>
        <v>#DIV/0!</v>
      </c>
      <c r="H58" s="115"/>
    </row>
    <row r="59" spans="1:8" x14ac:dyDescent="0.25">
      <c r="A59" s="120"/>
      <c r="B59" s="123"/>
      <c r="C59" s="121"/>
      <c r="D59" s="63" t="s">
        <v>53</v>
      </c>
      <c r="E59" s="45">
        <f>мероприятия!H60</f>
        <v>0</v>
      </c>
      <c r="F59" s="47">
        <v>0</v>
      </c>
      <c r="G59" s="50" t="e">
        <f t="shared" si="0"/>
        <v>#DIV/0!</v>
      </c>
      <c r="H59" s="115"/>
    </row>
    <row r="60" spans="1:8" x14ac:dyDescent="0.25">
      <c r="A60" s="120"/>
      <c r="B60" s="123"/>
      <c r="C60" s="121" t="s">
        <v>86</v>
      </c>
      <c r="D60" s="63" t="s">
        <v>50</v>
      </c>
      <c r="E60" s="45">
        <f>мероприятия!H61</f>
        <v>0</v>
      </c>
      <c r="F60" s="47">
        <f>F61+F62</f>
        <v>0</v>
      </c>
      <c r="G60" s="50" t="e">
        <f t="shared" si="0"/>
        <v>#DIV/0!</v>
      </c>
      <c r="H60" s="115"/>
    </row>
    <row r="61" spans="1:8" x14ac:dyDescent="0.25">
      <c r="A61" s="120"/>
      <c r="B61" s="123"/>
      <c r="C61" s="121"/>
      <c r="D61" s="63" t="s">
        <v>52</v>
      </c>
      <c r="E61" s="45">
        <f>мероприятия!H62</f>
        <v>0</v>
      </c>
      <c r="F61" s="47">
        <v>0</v>
      </c>
      <c r="G61" s="50" t="e">
        <f t="shared" si="0"/>
        <v>#DIV/0!</v>
      </c>
      <c r="H61" s="115"/>
    </row>
    <row r="62" spans="1:8" x14ac:dyDescent="0.25">
      <c r="A62" s="120"/>
      <c r="B62" s="123"/>
      <c r="C62" s="121"/>
      <c r="D62" s="63" t="s">
        <v>53</v>
      </c>
      <c r="E62" s="45">
        <f>мероприятия!H63</f>
        <v>0</v>
      </c>
      <c r="F62" s="47">
        <v>0</v>
      </c>
      <c r="G62" s="50" t="e">
        <f t="shared" si="0"/>
        <v>#DIV/0!</v>
      </c>
      <c r="H62" s="115"/>
    </row>
    <row r="63" spans="1:8" x14ac:dyDescent="0.25">
      <c r="A63" s="120"/>
      <c r="B63" s="123"/>
      <c r="C63" s="121" t="s">
        <v>87</v>
      </c>
      <c r="D63" s="63" t="s">
        <v>50</v>
      </c>
      <c r="E63" s="45">
        <f>мероприятия!H64</f>
        <v>0</v>
      </c>
      <c r="F63" s="47">
        <f>F64+F65</f>
        <v>0</v>
      </c>
      <c r="G63" s="50" t="e">
        <f t="shared" si="0"/>
        <v>#DIV/0!</v>
      </c>
      <c r="H63" s="115"/>
    </row>
    <row r="64" spans="1:8" x14ac:dyDescent="0.25">
      <c r="A64" s="120"/>
      <c r="B64" s="123"/>
      <c r="C64" s="121"/>
      <c r="D64" s="63" t="s">
        <v>52</v>
      </c>
      <c r="E64" s="45">
        <f>мероприятия!H65</f>
        <v>0</v>
      </c>
      <c r="F64" s="47">
        <v>0</v>
      </c>
      <c r="G64" s="50" t="e">
        <f t="shared" si="0"/>
        <v>#DIV/0!</v>
      </c>
      <c r="H64" s="115"/>
    </row>
    <row r="65" spans="1:8" x14ac:dyDescent="0.25">
      <c r="A65" s="120"/>
      <c r="B65" s="123"/>
      <c r="C65" s="121"/>
      <c r="D65" s="63" t="s">
        <v>53</v>
      </c>
      <c r="E65" s="45">
        <f>мероприятия!H66</f>
        <v>0</v>
      </c>
      <c r="F65" s="47">
        <v>0</v>
      </c>
      <c r="G65" s="50" t="e">
        <f t="shared" si="0"/>
        <v>#DIV/0!</v>
      </c>
      <c r="H65" s="115"/>
    </row>
    <row r="66" spans="1:8" x14ac:dyDescent="0.25">
      <c r="A66" s="120"/>
      <c r="B66" s="123"/>
      <c r="C66" s="121" t="s">
        <v>88</v>
      </c>
      <c r="D66" s="63" t="s">
        <v>50</v>
      </c>
      <c r="E66" s="45">
        <f>мероприятия!H67</f>
        <v>0</v>
      </c>
      <c r="F66" s="47">
        <f>F67+F68</f>
        <v>0</v>
      </c>
      <c r="G66" s="50"/>
      <c r="H66" s="115"/>
    </row>
    <row r="67" spans="1:8" x14ac:dyDescent="0.25">
      <c r="A67" s="120"/>
      <c r="B67" s="123"/>
      <c r="C67" s="121"/>
      <c r="D67" s="63" t="s">
        <v>52</v>
      </c>
      <c r="E67" s="45">
        <f>мероприятия!H68</f>
        <v>0</v>
      </c>
      <c r="F67" s="47">
        <v>0</v>
      </c>
      <c r="G67" s="50"/>
      <c r="H67" s="115"/>
    </row>
    <row r="68" spans="1:8" x14ac:dyDescent="0.25">
      <c r="A68" s="120"/>
      <c r="B68" s="123"/>
      <c r="C68" s="121"/>
      <c r="D68" s="63" t="s">
        <v>53</v>
      </c>
      <c r="E68" s="45">
        <f>мероприятия!H69</f>
        <v>0</v>
      </c>
      <c r="F68" s="47">
        <v>0</v>
      </c>
      <c r="G68" s="50"/>
      <c r="H68" s="115"/>
    </row>
    <row r="69" spans="1:8" x14ac:dyDescent="0.25">
      <c r="A69" s="120"/>
      <c r="B69" s="123"/>
      <c r="C69" s="121" t="s">
        <v>89</v>
      </c>
      <c r="D69" s="63" t="s">
        <v>50</v>
      </c>
      <c r="E69" s="45">
        <f>мероприятия!H70</f>
        <v>0</v>
      </c>
      <c r="F69" s="47">
        <f>F70+F71</f>
        <v>0</v>
      </c>
      <c r="G69" s="50" t="e">
        <f t="shared" si="0"/>
        <v>#DIV/0!</v>
      </c>
      <c r="H69" s="115"/>
    </row>
    <row r="70" spans="1:8" x14ac:dyDescent="0.25">
      <c r="A70" s="120"/>
      <c r="B70" s="123"/>
      <c r="C70" s="121"/>
      <c r="D70" s="63" t="s">
        <v>52</v>
      </c>
      <c r="E70" s="45">
        <f>мероприятия!H71</f>
        <v>0</v>
      </c>
      <c r="F70" s="47">
        <v>0</v>
      </c>
      <c r="G70" s="50" t="e">
        <f t="shared" ref="G70:G86" si="2">F70/E70*100</f>
        <v>#DIV/0!</v>
      </c>
      <c r="H70" s="115"/>
    </row>
    <row r="71" spans="1:8" x14ac:dyDescent="0.25">
      <c r="A71" s="120"/>
      <c r="B71" s="123"/>
      <c r="C71" s="121"/>
      <c r="D71" s="63" t="s">
        <v>53</v>
      </c>
      <c r="E71" s="45">
        <f>мероприятия!H72</f>
        <v>0</v>
      </c>
      <c r="F71" s="47">
        <v>0</v>
      </c>
      <c r="G71" s="50" t="e">
        <f t="shared" si="2"/>
        <v>#DIV/0!</v>
      </c>
      <c r="H71" s="115"/>
    </row>
    <row r="72" spans="1:8" x14ac:dyDescent="0.25">
      <c r="A72" s="120"/>
      <c r="B72" s="123"/>
      <c r="C72" s="121" t="s">
        <v>19</v>
      </c>
      <c r="D72" s="63" t="s">
        <v>50</v>
      </c>
      <c r="E72" s="45">
        <f>мероприятия!H73</f>
        <v>0</v>
      </c>
      <c r="F72" s="47">
        <f>F73+F74</f>
        <v>0</v>
      </c>
      <c r="G72" s="50" t="e">
        <f t="shared" si="2"/>
        <v>#DIV/0!</v>
      </c>
      <c r="H72" s="115"/>
    </row>
    <row r="73" spans="1:8" x14ac:dyDescent="0.25">
      <c r="A73" s="120"/>
      <c r="B73" s="123"/>
      <c r="C73" s="121"/>
      <c r="D73" s="63" t="s">
        <v>52</v>
      </c>
      <c r="E73" s="45">
        <f>мероприятия!H74</f>
        <v>0</v>
      </c>
      <c r="F73" s="47">
        <v>0</v>
      </c>
      <c r="G73" s="50" t="e">
        <f t="shared" si="2"/>
        <v>#DIV/0!</v>
      </c>
      <c r="H73" s="115"/>
    </row>
    <row r="74" spans="1:8" x14ac:dyDescent="0.25">
      <c r="A74" s="120"/>
      <c r="B74" s="123"/>
      <c r="C74" s="121"/>
      <c r="D74" s="63" t="s">
        <v>53</v>
      </c>
      <c r="E74" s="45">
        <f>мероприятия!H75</f>
        <v>0</v>
      </c>
      <c r="F74" s="47">
        <v>0</v>
      </c>
      <c r="G74" s="50" t="e">
        <f t="shared" si="2"/>
        <v>#DIV/0!</v>
      </c>
      <c r="H74" s="115"/>
    </row>
    <row r="75" spans="1:8" x14ac:dyDescent="0.25">
      <c r="A75" s="74" t="s">
        <v>90</v>
      </c>
      <c r="B75" s="72" t="s">
        <v>91</v>
      </c>
      <c r="C75" s="72" t="s">
        <v>81</v>
      </c>
      <c r="D75" s="64" t="s">
        <v>50</v>
      </c>
      <c r="E75" s="45">
        <f>мероприятия!H76</f>
        <v>0</v>
      </c>
      <c r="F75" s="47">
        <f>F76</f>
        <v>0</v>
      </c>
      <c r="G75" s="50" t="e">
        <f t="shared" si="2"/>
        <v>#DIV/0!</v>
      </c>
      <c r="H75" s="115"/>
    </row>
    <row r="76" spans="1:8" x14ac:dyDescent="0.25">
      <c r="A76" s="74"/>
      <c r="B76" s="72"/>
      <c r="C76" s="72"/>
      <c r="D76" s="64" t="s">
        <v>53</v>
      </c>
      <c r="E76" s="45">
        <f>мероприятия!H77</f>
        <v>0</v>
      </c>
      <c r="F76" s="47">
        <v>0</v>
      </c>
      <c r="G76" s="50" t="e">
        <f t="shared" si="2"/>
        <v>#DIV/0!</v>
      </c>
      <c r="H76" s="115"/>
    </row>
    <row r="77" spans="1:8" x14ac:dyDescent="0.25">
      <c r="A77" s="74" t="s">
        <v>120</v>
      </c>
      <c r="B77" s="72" t="s">
        <v>121</v>
      </c>
      <c r="C77" s="72" t="s">
        <v>81</v>
      </c>
      <c r="D77" s="64" t="s">
        <v>50</v>
      </c>
      <c r="E77" s="45">
        <f>мероприятия!H78</f>
        <v>1312</v>
      </c>
      <c r="F77" s="47">
        <f>F78</f>
        <v>0</v>
      </c>
      <c r="G77" s="50">
        <f t="shared" si="2"/>
        <v>0</v>
      </c>
      <c r="H77" s="115"/>
    </row>
    <row r="78" spans="1:8" x14ac:dyDescent="0.25">
      <c r="A78" s="74"/>
      <c r="B78" s="72"/>
      <c r="C78" s="72"/>
      <c r="D78" s="64" t="s">
        <v>53</v>
      </c>
      <c r="E78" s="45">
        <f>мероприятия!H79</f>
        <v>1312</v>
      </c>
      <c r="F78" s="47">
        <v>0</v>
      </c>
      <c r="G78" s="50">
        <f t="shared" si="2"/>
        <v>0</v>
      </c>
      <c r="H78" s="115"/>
    </row>
    <row r="79" spans="1:8" x14ac:dyDescent="0.25">
      <c r="A79" s="121" t="s">
        <v>92</v>
      </c>
      <c r="B79" s="121"/>
      <c r="C79" s="121"/>
      <c r="D79" s="63" t="s">
        <v>50</v>
      </c>
      <c r="E79" s="45">
        <f>мероприятия!H80</f>
        <v>5694.9</v>
      </c>
      <c r="F79" s="47">
        <f>F39</f>
        <v>0</v>
      </c>
      <c r="G79" s="50">
        <f t="shared" si="2"/>
        <v>0</v>
      </c>
      <c r="H79" s="115"/>
    </row>
    <row r="80" spans="1:8" x14ac:dyDescent="0.25">
      <c r="A80" s="121"/>
      <c r="B80" s="121"/>
      <c r="C80" s="121"/>
      <c r="D80" s="63" t="s">
        <v>52</v>
      </c>
      <c r="E80" s="45">
        <f>мероприятия!H81</f>
        <v>444.9</v>
      </c>
      <c r="F80" s="47">
        <f t="shared" ref="F80:F81" si="3">F40</f>
        <v>0</v>
      </c>
      <c r="G80" s="50">
        <f t="shared" si="2"/>
        <v>0</v>
      </c>
      <c r="H80" s="115"/>
    </row>
    <row r="81" spans="1:8" x14ac:dyDescent="0.25">
      <c r="A81" s="121"/>
      <c r="B81" s="121"/>
      <c r="C81" s="121"/>
      <c r="D81" s="63" t="s">
        <v>53</v>
      </c>
      <c r="E81" s="45">
        <f>мероприятия!H82</f>
        <v>5250</v>
      </c>
      <c r="F81" s="47">
        <f t="shared" si="3"/>
        <v>0</v>
      </c>
      <c r="G81" s="50">
        <f t="shared" si="2"/>
        <v>0</v>
      </c>
      <c r="H81" s="116"/>
    </row>
    <row r="82" spans="1:8" x14ac:dyDescent="0.25">
      <c r="A82" s="121" t="s">
        <v>93</v>
      </c>
      <c r="B82" s="121"/>
      <c r="C82" s="121"/>
      <c r="D82" s="63" t="s">
        <v>50</v>
      </c>
      <c r="E82" s="45">
        <f>мероприятия!H83</f>
        <v>116140.70000000001</v>
      </c>
      <c r="F82" s="47">
        <f>F83+F84</f>
        <v>21509.249999999996</v>
      </c>
      <c r="G82" s="50">
        <f t="shared" si="2"/>
        <v>18.519993421772035</v>
      </c>
      <c r="H82" s="66"/>
    </row>
    <row r="83" spans="1:8" x14ac:dyDescent="0.25">
      <c r="A83" s="121"/>
      <c r="B83" s="121"/>
      <c r="C83" s="121"/>
      <c r="D83" s="63" t="s">
        <v>52</v>
      </c>
      <c r="E83" s="45">
        <f>мероприятия!H84</f>
        <v>110890.70000000001</v>
      </c>
      <c r="F83" s="47">
        <f>F8+F24+F32+F37+F80</f>
        <v>21509.249999999996</v>
      </c>
      <c r="G83" s="50">
        <f t="shared" si="2"/>
        <v>19.39680243699426</v>
      </c>
      <c r="H83" s="66"/>
    </row>
    <row r="84" spans="1:8" x14ac:dyDescent="0.25">
      <c r="A84" s="121"/>
      <c r="B84" s="121"/>
      <c r="C84" s="121"/>
      <c r="D84" s="63" t="s">
        <v>53</v>
      </c>
      <c r="E84" s="45">
        <f>мероприятия!H85</f>
        <v>5250</v>
      </c>
      <c r="F84" s="47">
        <f>F25+F81</f>
        <v>0</v>
      </c>
      <c r="G84" s="50">
        <f t="shared" si="2"/>
        <v>0</v>
      </c>
      <c r="H84" s="66"/>
    </row>
    <row r="85" spans="1:8" x14ac:dyDescent="0.25">
      <c r="A85" s="121"/>
      <c r="B85" s="121"/>
      <c r="C85" s="121"/>
      <c r="D85" s="63" t="s">
        <v>54</v>
      </c>
      <c r="E85" s="45"/>
      <c r="F85" s="47"/>
      <c r="G85" s="50"/>
      <c r="H85" s="66"/>
    </row>
    <row r="86" spans="1:8" ht="63" x14ac:dyDescent="0.25">
      <c r="A86" s="121"/>
      <c r="B86" s="121"/>
      <c r="C86" s="121"/>
      <c r="D86" s="63" t="s">
        <v>70</v>
      </c>
      <c r="E86" s="45">
        <f>мероприятия!H87</f>
        <v>0</v>
      </c>
      <c r="F86" s="47">
        <f>F27</f>
        <v>0</v>
      </c>
      <c r="G86" s="50" t="e">
        <f t="shared" si="2"/>
        <v>#DIV/0!</v>
      </c>
      <c r="H86" s="66"/>
    </row>
  </sheetData>
  <mergeCells count="66">
    <mergeCell ref="A1:H1"/>
    <mergeCell ref="A38:G38"/>
    <mergeCell ref="E2:F2"/>
    <mergeCell ref="A23:C27"/>
    <mergeCell ref="A29:A30"/>
    <mergeCell ref="B29:B30"/>
    <mergeCell ref="C29:C30"/>
    <mergeCell ref="A31:C32"/>
    <mergeCell ref="A34:A35"/>
    <mergeCell ref="B34:B35"/>
    <mergeCell ref="C34:C35"/>
    <mergeCell ref="A33:G33"/>
    <mergeCell ref="A17:A18"/>
    <mergeCell ref="B17:B18"/>
    <mergeCell ref="A79:C81"/>
    <mergeCell ref="A82:C86"/>
    <mergeCell ref="C72:C74"/>
    <mergeCell ref="A75:A76"/>
    <mergeCell ref="B75:B76"/>
    <mergeCell ref="C75:C76"/>
    <mergeCell ref="A77:A78"/>
    <mergeCell ref="B77:B78"/>
    <mergeCell ref="C77:C78"/>
    <mergeCell ref="C69:C71"/>
    <mergeCell ref="A36:C37"/>
    <mergeCell ref="A39:A41"/>
    <mergeCell ref="B39:B41"/>
    <mergeCell ref="C39:C41"/>
    <mergeCell ref="A42:A74"/>
    <mergeCell ref="B42:B74"/>
    <mergeCell ref="C42:C44"/>
    <mergeCell ref="C45:C47"/>
    <mergeCell ref="C48:C50"/>
    <mergeCell ref="C51:C53"/>
    <mergeCell ref="C54:C56"/>
    <mergeCell ref="C57:C59"/>
    <mergeCell ref="C60:C62"/>
    <mergeCell ref="C63:C65"/>
    <mergeCell ref="C66:C68"/>
    <mergeCell ref="H29:H32"/>
    <mergeCell ref="H34:H37"/>
    <mergeCell ref="H39:H81"/>
    <mergeCell ref="H5:H8"/>
    <mergeCell ref="A2:A3"/>
    <mergeCell ref="B2:B3"/>
    <mergeCell ref="C2:C3"/>
    <mergeCell ref="D2:D3"/>
    <mergeCell ref="A5:A6"/>
    <mergeCell ref="B5:B6"/>
    <mergeCell ref="C5:C6"/>
    <mergeCell ref="C17:C18"/>
    <mergeCell ref="A19:A22"/>
    <mergeCell ref="B19:B22"/>
    <mergeCell ref="C19:C22"/>
    <mergeCell ref="A7:C8"/>
    <mergeCell ref="H2:H3"/>
    <mergeCell ref="H10:H27"/>
    <mergeCell ref="A9:H9"/>
    <mergeCell ref="A4:H4"/>
    <mergeCell ref="A28:H28"/>
    <mergeCell ref="A10:A14"/>
    <mergeCell ref="B10:B14"/>
    <mergeCell ref="C10:C14"/>
    <mergeCell ref="A15:A16"/>
    <mergeCell ref="B15:B16"/>
    <mergeCell ref="C15:C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workbookViewId="0">
      <selection activeCell="B18" sqref="B18"/>
    </sheetView>
  </sheetViews>
  <sheetFormatPr defaultRowHeight="15" x14ac:dyDescent="0.25"/>
  <cols>
    <col min="1" max="1" width="9.140625" style="60"/>
    <col min="2" max="2" width="64.42578125" style="57" customWidth="1"/>
    <col min="3" max="3" width="16.28515625" style="57" customWidth="1"/>
    <col min="4" max="4" width="17" style="57" customWidth="1"/>
    <col min="5" max="5" width="20.28515625" style="57" customWidth="1"/>
    <col min="6" max="16384" width="9.140625" style="57"/>
  </cols>
  <sheetData>
    <row r="1" spans="1:5" ht="36.75" customHeight="1" x14ac:dyDescent="0.25">
      <c r="A1" s="56" t="s">
        <v>151</v>
      </c>
      <c r="B1" s="56" t="s">
        <v>133</v>
      </c>
      <c r="C1" s="56" t="s">
        <v>147</v>
      </c>
      <c r="D1" s="56" t="s">
        <v>148</v>
      </c>
      <c r="E1" s="56" t="s">
        <v>149</v>
      </c>
    </row>
    <row r="2" spans="1:5" ht="37.5" x14ac:dyDescent="0.3">
      <c r="A2" s="56" t="s">
        <v>44</v>
      </c>
      <c r="B2" s="58" t="s">
        <v>137</v>
      </c>
      <c r="C2" s="59">
        <f>показатели!F4</f>
        <v>2800</v>
      </c>
      <c r="D2" s="69">
        <v>221</v>
      </c>
      <c r="E2" s="61">
        <f>D2/C2*100</f>
        <v>7.8928571428571432</v>
      </c>
    </row>
    <row r="3" spans="1:5" ht="37.5" x14ac:dyDescent="0.3">
      <c r="A3" s="56" t="s">
        <v>64</v>
      </c>
      <c r="B3" s="58" t="s">
        <v>138</v>
      </c>
      <c r="C3" s="59">
        <f>показатели!F5</f>
        <v>1080</v>
      </c>
      <c r="D3" s="69">
        <v>280</v>
      </c>
      <c r="E3" s="61">
        <f t="shared" ref="E3:E9" si="0">D3/C3*100</f>
        <v>25.925925925925924</v>
      </c>
    </row>
    <row r="4" spans="1:5" ht="37.5" x14ac:dyDescent="0.3">
      <c r="A4" s="56" t="s">
        <v>73</v>
      </c>
      <c r="B4" s="58" t="s">
        <v>139</v>
      </c>
      <c r="C4" s="59">
        <f>показатели!F6</f>
        <v>6300</v>
      </c>
      <c r="D4" s="69">
        <v>1656</v>
      </c>
      <c r="E4" s="61">
        <f t="shared" si="0"/>
        <v>26.285714285714285</v>
      </c>
    </row>
    <row r="5" spans="1:5" ht="37.5" x14ac:dyDescent="0.3">
      <c r="A5" s="56" t="s">
        <v>76</v>
      </c>
      <c r="B5" s="58" t="s">
        <v>140</v>
      </c>
      <c r="C5" s="59">
        <f>показатели!F7</f>
        <v>27</v>
      </c>
      <c r="D5" s="69">
        <v>2.7</v>
      </c>
      <c r="E5" s="61">
        <f t="shared" si="0"/>
        <v>10</v>
      </c>
    </row>
    <row r="6" spans="1:5" ht="18.75" x14ac:dyDescent="0.3">
      <c r="A6" s="56" t="s">
        <v>78</v>
      </c>
      <c r="B6" s="58" t="s">
        <v>141</v>
      </c>
      <c r="C6" s="59">
        <f>показатели!F8</f>
        <v>70</v>
      </c>
      <c r="D6" s="69">
        <v>0</v>
      </c>
      <c r="E6" s="61">
        <f t="shared" si="0"/>
        <v>0</v>
      </c>
    </row>
    <row r="7" spans="1:5" ht="56.25" x14ac:dyDescent="0.3">
      <c r="A7" s="56" t="s">
        <v>145</v>
      </c>
      <c r="B7" s="58" t="s">
        <v>142</v>
      </c>
      <c r="C7" s="59">
        <f>показатели!F9</f>
        <v>126</v>
      </c>
      <c r="D7" s="69">
        <v>41</v>
      </c>
      <c r="E7" s="61">
        <f t="shared" si="0"/>
        <v>32.539682539682538</v>
      </c>
    </row>
    <row r="8" spans="1:5" ht="56.25" x14ac:dyDescent="0.3">
      <c r="A8" s="56" t="s">
        <v>146</v>
      </c>
      <c r="B8" s="58" t="s">
        <v>143</v>
      </c>
      <c r="C8" s="59">
        <f>показатели!F10</f>
        <v>5</v>
      </c>
      <c r="D8" s="69">
        <v>0</v>
      </c>
      <c r="E8" s="61">
        <f t="shared" si="0"/>
        <v>0</v>
      </c>
    </row>
    <row r="9" spans="1:5" ht="18.75" x14ac:dyDescent="0.3">
      <c r="A9" s="59" t="s">
        <v>150</v>
      </c>
      <c r="B9" s="58" t="s">
        <v>45</v>
      </c>
      <c r="C9" s="62">
        <v>2239.9</v>
      </c>
      <c r="D9" s="71">
        <v>568</v>
      </c>
      <c r="E9" s="61">
        <f t="shared" si="0"/>
        <v>25.358274922987633</v>
      </c>
    </row>
  </sheetData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паспорт МП</vt:lpstr>
      <vt:lpstr>мероприятия</vt:lpstr>
      <vt:lpstr>показатели</vt:lpstr>
      <vt:lpstr>Исполнение</vt:lpstr>
      <vt:lpstr>Исполнение показателей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2024-06-10T04:12:02Z</dcterms:modified>
</cp:coreProperties>
</file>