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fs\SHARE\Ekonom\Программы\All\2024\Разное\Итоги\1. 1 квартал 2024 года\Ответы\КО\на сайт\"/>
    </mc:Choice>
  </mc:AlternateContent>
  <bookViews>
    <workbookView xWindow="0" yWindow="0" windowWidth="28800" windowHeight="11730"/>
  </bookViews>
  <sheets>
    <sheet name="2024 год" sheetId="28" r:id="rId1"/>
  </sheets>
  <externalReferences>
    <externalReference r:id="rId2"/>
  </externalReferences>
  <definedNames>
    <definedName name="_xlnm.Print_Titles" localSheetId="0">'2024 год'!$7:$9</definedName>
    <definedName name="_xlnm.Print_Area" localSheetId="0">'2024 год'!$A$1:$G$355</definedName>
  </definedNames>
  <calcPr calcId="162913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5" i="28" l="1"/>
  <c r="G354" i="28"/>
  <c r="G353" i="28"/>
  <c r="G352" i="28"/>
  <c r="G351" i="28"/>
  <c r="G350" i="28"/>
  <c r="G349" i="28"/>
  <c r="G348" i="28"/>
  <c r="G347" i="28"/>
  <c r="G346" i="28"/>
  <c r="G345" i="28"/>
  <c r="G344" i="28"/>
  <c r="G343" i="28"/>
  <c r="G342" i="28"/>
  <c r="G341" i="28"/>
  <c r="G340" i="28"/>
  <c r="G339" i="28"/>
  <c r="G338" i="28"/>
  <c r="G337" i="28"/>
  <c r="G336" i="28"/>
  <c r="G335" i="28"/>
  <c r="G334" i="28"/>
  <c r="G333" i="28"/>
  <c r="G332" i="28"/>
  <c r="G331" i="28"/>
  <c r="G330" i="28"/>
  <c r="G329" i="28"/>
  <c r="G328" i="28"/>
  <c r="G327" i="28"/>
  <c r="G326" i="28"/>
  <c r="G325" i="28"/>
  <c r="G324" i="28"/>
  <c r="G323" i="28"/>
  <c r="G322" i="28"/>
  <c r="G321" i="28"/>
  <c r="G320" i="28"/>
  <c r="G319" i="28"/>
  <c r="G318" i="28"/>
  <c r="G317" i="28"/>
  <c r="G316" i="28"/>
  <c r="G315" i="28"/>
  <c r="G314" i="28"/>
  <c r="G313" i="28"/>
  <c r="G312" i="28"/>
  <c r="G311" i="28"/>
  <c r="G310" i="28"/>
  <c r="G309" i="28"/>
  <c r="G308" i="28"/>
  <c r="G307" i="28"/>
  <c r="G306" i="28"/>
  <c r="G305" i="28"/>
  <c r="G304" i="28"/>
  <c r="G303" i="28"/>
  <c r="G302" i="28"/>
  <c r="G301" i="28"/>
  <c r="G300" i="28"/>
  <c r="G299" i="28"/>
  <c r="G298" i="28"/>
  <c r="G297" i="28"/>
  <c r="G296" i="28"/>
  <c r="G295" i="28"/>
  <c r="G294" i="28"/>
  <c r="G293" i="28"/>
  <c r="G292" i="28"/>
  <c r="G291" i="28"/>
  <c r="G290" i="28"/>
  <c r="G289" i="28"/>
  <c r="G288" i="28"/>
  <c r="G287" i="28"/>
  <c r="G286" i="28"/>
  <c r="G285" i="28"/>
  <c r="G284" i="28"/>
  <c r="G283" i="28"/>
  <c r="G282" i="28"/>
  <c r="G281" i="28"/>
  <c r="G280" i="28"/>
  <c r="G279" i="28"/>
  <c r="G278" i="28"/>
  <c r="G277" i="28"/>
  <c r="G276" i="28"/>
  <c r="G275" i="28"/>
  <c r="G274" i="28"/>
  <c r="G273" i="28"/>
  <c r="G272" i="28"/>
  <c r="G271" i="28"/>
  <c r="G270" i="28"/>
  <c r="G269" i="28"/>
  <c r="G268" i="28"/>
  <c r="G267" i="28"/>
  <c r="G266" i="28"/>
  <c r="G265" i="28"/>
  <c r="G264" i="28"/>
  <c r="G263" i="28"/>
  <c r="G262" i="28"/>
  <c r="G261" i="28"/>
  <c r="G260" i="28"/>
  <c r="G259" i="28"/>
  <c r="G258" i="28"/>
  <c r="G257" i="28"/>
  <c r="G255" i="28"/>
  <c r="G254" i="28"/>
  <c r="G253" i="28"/>
  <c r="G252" i="28"/>
  <c r="G251" i="28"/>
  <c r="G250" i="28"/>
  <c r="G249" i="28"/>
  <c r="G248" i="28"/>
  <c r="G247" i="28"/>
  <c r="G246" i="28"/>
  <c r="G245" i="28"/>
  <c r="G244" i="28"/>
  <c r="G243" i="28"/>
  <c r="G242" i="28"/>
  <c r="G241" i="28"/>
  <c r="G240" i="28"/>
  <c r="G239" i="28"/>
  <c r="G238" i="28"/>
  <c r="G237" i="28"/>
  <c r="G236" i="28"/>
  <c r="G235" i="28"/>
  <c r="G234" i="28"/>
  <c r="G233" i="28"/>
  <c r="G232" i="28"/>
  <c r="G231" i="28"/>
  <c r="G230" i="28"/>
  <c r="G229" i="28"/>
  <c r="G228" i="28"/>
  <c r="G227" i="28"/>
  <c r="G226" i="28"/>
  <c r="G225" i="28"/>
  <c r="G224" i="28"/>
  <c r="G223" i="28"/>
  <c r="G222" i="28"/>
  <c r="G221" i="28"/>
  <c r="G220" i="28"/>
  <c r="G219" i="28"/>
  <c r="G218" i="28"/>
  <c r="G217" i="28"/>
  <c r="G216" i="28"/>
  <c r="G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29" i="28"/>
  <c r="G28" i="28"/>
  <c r="G27" i="28"/>
  <c r="G26" i="28"/>
  <c r="G25" i="28"/>
  <c r="G24" i="28"/>
  <c r="G23" i="28"/>
  <c r="G22" i="28"/>
  <c r="G21" i="28"/>
  <c r="G20" i="28"/>
  <c r="G11" i="28"/>
  <c r="G12" i="28"/>
  <c r="G13" i="28"/>
  <c r="G14" i="28"/>
  <c r="G15" i="28"/>
  <c r="G16" i="28"/>
  <c r="G17" i="28"/>
  <c r="G18" i="28"/>
  <c r="G10" i="28"/>
  <c r="E349" i="28"/>
  <c r="E339" i="28"/>
  <c r="E337" i="28"/>
  <c r="E336" i="28"/>
  <c r="E335" i="28" s="1"/>
  <c r="E334" i="28"/>
  <c r="E333" i="28" s="1"/>
  <c r="E329" i="28"/>
  <c r="E327" i="28"/>
  <c r="E326" i="28"/>
  <c r="E324" i="28"/>
  <c r="E323" i="28"/>
  <c r="E318" i="28" s="1"/>
  <c r="E347" i="28" s="1"/>
  <c r="E355" i="28" s="1"/>
  <c r="E322" i="28"/>
  <c r="E321" i="28"/>
  <c r="E319" i="28"/>
  <c r="E317" i="28"/>
  <c r="E316" i="28"/>
  <c r="E315" i="28"/>
  <c r="E313" i="28"/>
  <c r="E307" i="28"/>
  <c r="E305" i="28"/>
  <c r="E303" i="28"/>
  <c r="E299" i="28"/>
  <c r="E297" i="28" s="1"/>
  <c r="E293" i="28"/>
  <c r="E291" i="28"/>
  <c r="E290" i="28"/>
  <c r="E287" i="28" s="1"/>
  <c r="E285" i="28" s="1"/>
  <c r="E289" i="28"/>
  <c r="E286" i="28"/>
  <c r="E283" i="28"/>
  <c r="E281" i="28"/>
  <c r="E280" i="28"/>
  <c r="E277" i="28" s="1"/>
  <c r="E275" i="28" s="1"/>
  <c r="E279" i="28"/>
  <c r="E278" i="28"/>
  <c r="E274" i="28"/>
  <c r="E268" i="28" s="1"/>
  <c r="E272" i="28"/>
  <c r="E346" i="28" s="1"/>
  <c r="E354" i="28" s="1"/>
  <c r="E265" i="28"/>
  <c r="E263" i="28"/>
  <c r="E255" i="28"/>
  <c r="E245" i="28"/>
  <c r="E243" i="28"/>
  <c r="E241" i="28"/>
  <c r="E239" i="28"/>
  <c r="E237" i="28"/>
  <c r="E235" i="28"/>
  <c r="E234" i="28"/>
  <c r="E233" i="28"/>
  <c r="E231" i="28"/>
  <c r="E230" i="28"/>
  <c r="E229" i="28" s="1"/>
  <c r="E227" i="28"/>
  <c r="E225" i="28"/>
  <c r="E223" i="28"/>
  <c r="E219" i="28"/>
  <c r="E217" i="28"/>
  <c r="E213" i="28"/>
  <c r="E207" i="28"/>
  <c r="E204" i="28" s="1"/>
  <c r="E202" i="28"/>
  <c r="E200" i="28"/>
  <c r="E198" i="28"/>
  <c r="E196" i="28"/>
  <c r="E195" i="28"/>
  <c r="E192" i="28"/>
  <c r="E252" i="28" s="1"/>
  <c r="E254" i="28" s="1"/>
  <c r="E191" i="28"/>
  <c r="E189" i="28" s="1"/>
  <c r="E190" i="28"/>
  <c r="E250" i="28" s="1"/>
  <c r="E160" i="28"/>
  <c r="E159" i="28"/>
  <c r="E158" i="28"/>
  <c r="E153" i="28"/>
  <c r="E152" i="28"/>
  <c r="E149" i="28"/>
  <c r="E143" i="28"/>
  <c r="E139" i="28"/>
  <c r="E175" i="28" s="1"/>
  <c r="E135" i="28"/>
  <c r="E174" i="28" s="1"/>
  <c r="E172" i="28" s="1"/>
  <c r="E134" i="28"/>
  <c r="E131" i="28"/>
  <c r="E123" i="28"/>
  <c r="E121" i="28"/>
  <c r="E119" i="28"/>
  <c r="E118" i="28"/>
  <c r="E115" i="28"/>
  <c r="E113" i="28"/>
  <c r="E112" i="28"/>
  <c r="E111" i="28"/>
  <c r="E109" i="28"/>
  <c r="E107" i="28"/>
  <c r="E106" i="28"/>
  <c r="E105" i="28" s="1"/>
  <c r="E103" i="28"/>
  <c r="E101" i="28"/>
  <c r="E98" i="28"/>
  <c r="E97" i="28"/>
  <c r="E96" i="28"/>
  <c r="E95" i="28"/>
  <c r="E93" i="28"/>
  <c r="E89" i="28"/>
  <c r="E87" i="28"/>
  <c r="E86" i="28"/>
  <c r="E85" i="28"/>
  <c r="E58" i="28"/>
  <c r="E40" i="28" s="1"/>
  <c r="E35" i="28" s="1"/>
  <c r="E56" i="28"/>
  <c r="E52" i="28"/>
  <c r="E48" i="28"/>
  <c r="E47" i="28"/>
  <c r="E46" i="28"/>
  <c r="E45" i="28"/>
  <c r="E37" i="28" s="1"/>
  <c r="E44" i="28"/>
  <c r="E39" i="28"/>
  <c r="E34" i="28" s="1"/>
  <c r="E38" i="28"/>
  <c r="E33" i="28" s="1"/>
  <c r="E127" i="28" s="1"/>
  <c r="E28" i="28"/>
  <c r="E22" i="28"/>
  <c r="E18" i="28"/>
  <c r="E342" i="28" l="1"/>
  <c r="E269" i="28"/>
  <c r="E267" i="28" s="1"/>
  <c r="E271" i="28"/>
  <c r="E345" i="28" s="1"/>
  <c r="E343" i="28" s="1"/>
  <c r="E351" i="28" s="1"/>
  <c r="E353" i="28" s="1"/>
  <c r="E273" i="28"/>
  <c r="E251" i="28"/>
  <c r="E249" i="28" s="1"/>
  <c r="E136" i="28"/>
  <c r="E137" i="28"/>
  <c r="E128" i="28"/>
  <c r="E129" i="28"/>
  <c r="E36" i="28"/>
  <c r="E31" i="28" s="1"/>
  <c r="E32" i="28"/>
  <c r="E126" i="28" s="1"/>
  <c r="E125" i="28" s="1"/>
  <c r="E117" i="28"/>
  <c r="E350" i="28" l="1"/>
  <c r="E348" i="28" s="1"/>
  <c r="E341" i="28"/>
  <c r="F339" i="28" l="1"/>
  <c r="F337" i="28"/>
  <c r="F336" i="28"/>
  <c r="F335" i="28" s="1"/>
  <c r="F334" i="28"/>
  <c r="F333" i="28" s="1"/>
  <c r="F322" i="28"/>
  <c r="F321" i="28" s="1"/>
  <c r="F329" i="28"/>
  <c r="F327" i="28"/>
  <c r="F326" i="28"/>
  <c r="F324" i="28"/>
  <c r="F319" i="28"/>
  <c r="F313" i="28"/>
  <c r="F315" i="28"/>
  <c r="F307" i="28"/>
  <c r="F305" i="28"/>
  <c r="F303" i="28" s="1"/>
  <c r="F299" i="28"/>
  <c r="F297" i="28" s="1"/>
  <c r="F293" i="28"/>
  <c r="F291" i="28" s="1"/>
  <c r="F290" i="28"/>
  <c r="F278" i="28" s="1"/>
  <c r="F272" i="28" s="1"/>
  <c r="F346" i="28" s="1"/>
  <c r="F286" i="28"/>
  <c r="F274" i="28" s="1"/>
  <c r="F268" i="28" s="1"/>
  <c r="F283" i="28"/>
  <c r="F281" i="28"/>
  <c r="F280" i="28"/>
  <c r="F279" i="28" s="1"/>
  <c r="F265" i="28"/>
  <c r="F263" i="28"/>
  <c r="F245" i="28"/>
  <c r="F243" i="28"/>
  <c r="F241" i="28"/>
  <c r="F239" i="28"/>
  <c r="F234" i="28"/>
  <c r="F233" i="28" s="1"/>
  <c r="F237" i="28"/>
  <c r="F235" i="28"/>
  <c r="F231" i="28"/>
  <c r="F227" i="28"/>
  <c r="F225" i="28"/>
  <c r="F223" i="28"/>
  <c r="F219" i="28"/>
  <c r="F217" i="28" s="1"/>
  <c r="F213" i="28"/>
  <c r="F210" i="28"/>
  <c r="F255" i="28" s="1"/>
  <c r="F204" i="28"/>
  <c r="F202" i="28"/>
  <c r="F200" i="28"/>
  <c r="F198" i="28"/>
  <c r="F196" i="28"/>
  <c r="F190" i="28"/>
  <c r="F250" i="28" s="1"/>
  <c r="F191" i="28"/>
  <c r="F251" i="28" s="1"/>
  <c r="F175" i="28"/>
  <c r="F174" i="28" s="1"/>
  <c r="F173" i="28" s="1"/>
  <c r="F172" i="28" s="1"/>
  <c r="F131" i="28"/>
  <c r="F135" i="28"/>
  <c r="F134" i="28" s="1"/>
  <c r="F143" i="28"/>
  <c r="F139" i="28"/>
  <c r="F136" i="28" s="1"/>
  <c r="F118" i="28"/>
  <c r="F117" i="28" s="1"/>
  <c r="F123" i="28"/>
  <c r="F121" i="28"/>
  <c r="F119" i="28"/>
  <c r="F112" i="28"/>
  <c r="F111" i="28" s="1"/>
  <c r="F113" i="28"/>
  <c r="F115" i="28"/>
  <c r="F106" i="28"/>
  <c r="F105" i="28" s="1"/>
  <c r="F109" i="28"/>
  <c r="F107" i="28"/>
  <c r="F96" i="28"/>
  <c r="F95" i="28" s="1"/>
  <c r="F103" i="28"/>
  <c r="F101" i="28"/>
  <c r="F98" i="28"/>
  <c r="F93" i="28"/>
  <c r="F86" i="28"/>
  <c r="F85" i="28" s="1"/>
  <c r="F89" i="28"/>
  <c r="F87" i="28"/>
  <c r="F58" i="28"/>
  <c r="F57" i="28" s="1"/>
  <c r="F56" i="28" s="1"/>
  <c r="F52" i="28"/>
  <c r="F195" i="28" l="1"/>
  <c r="F192" i="28" s="1"/>
  <c r="F317" i="28"/>
  <c r="F316" i="28" s="1"/>
  <c r="F230" i="28"/>
  <c r="F229" i="28" s="1"/>
  <c r="F354" i="28"/>
  <c r="F323" i="28"/>
  <c r="F318" i="28" s="1"/>
  <c r="F347" i="28" s="1"/>
  <c r="F355" i="28" s="1"/>
  <c r="F137" i="28"/>
  <c r="F287" i="28"/>
  <c r="F275" i="28" s="1"/>
  <c r="F277" i="28" s="1"/>
  <c r="F129" i="28"/>
  <c r="F342" i="28"/>
  <c r="F189" i="28"/>
  <c r="F48" i="28"/>
  <c r="F47" i="28" s="1"/>
  <c r="F35" i="28"/>
  <c r="F24" i="28"/>
  <c r="F26" i="28"/>
  <c r="F29" i="28"/>
  <c r="F28" i="28" s="1"/>
  <c r="F22" i="28"/>
  <c r="F18" i="28"/>
  <c r="F17" i="28"/>
  <c r="F16" i="28"/>
  <c r="F285" i="28" l="1"/>
  <c r="F289" i="28"/>
  <c r="F273" i="28"/>
  <c r="F252" i="28"/>
  <c r="F46" i="28"/>
  <c r="F40" i="28"/>
  <c r="F34" i="28" s="1"/>
  <c r="F128" i="28" s="1"/>
  <c r="F39" i="28"/>
  <c r="F271" i="28"/>
  <c r="F269" i="28"/>
  <c r="F254" i="28" l="1"/>
  <c r="F249" i="28"/>
  <c r="F345" i="28"/>
  <c r="F351" i="28"/>
  <c r="F45" i="28"/>
  <c r="F38" i="28"/>
  <c r="F33" i="28" s="1"/>
  <c r="F127" i="28" s="1"/>
  <c r="F350" i="28" s="1"/>
  <c r="F12" i="28" s="1"/>
  <c r="F343" i="28"/>
  <c r="F341" i="28" s="1"/>
  <c r="F267" i="28"/>
  <c r="F44" i="28" l="1"/>
  <c r="F37" i="28"/>
  <c r="F13" i="28"/>
  <c r="F353" i="28"/>
  <c r="F15" i="28" s="1"/>
  <c r="F36" i="28" l="1"/>
  <c r="F31" i="28" s="1"/>
  <c r="F32" i="28"/>
  <c r="F126" i="28" s="1"/>
  <c r="F349" i="28" l="1"/>
  <c r="F125" i="28"/>
  <c r="F11" i="28" l="1"/>
  <c r="F348" i="28"/>
  <c r="F10" i="28" s="1"/>
  <c r="E11" i="28" l="1"/>
  <c r="C7" i="28" l="1"/>
  <c r="B7" i="28"/>
  <c r="E17" i="28" l="1"/>
  <c r="E16" i="28" l="1"/>
  <c r="E12" i="28"/>
  <c r="E13" i="28" l="1"/>
  <c r="E10" i="28" l="1"/>
  <c r="E15" i="28"/>
</calcChain>
</file>

<file path=xl/sharedStrings.xml><?xml version="1.0" encoding="utf-8"?>
<sst xmlns="http://schemas.openxmlformats.org/spreadsheetml/2006/main" count="643" uniqueCount="261">
  <si>
    <t>в том числе:</t>
  </si>
  <si>
    <t>Подпрограмма 1 «Инновационное развитие образования»</t>
  </si>
  <si>
    <t>1.1.</t>
  </si>
  <si>
    <t>1.2.</t>
  </si>
  <si>
    <t>1.3.</t>
  </si>
  <si>
    <t>1.4.</t>
  </si>
  <si>
    <t>всего</t>
  </si>
  <si>
    <t>бюджет района</t>
  </si>
  <si>
    <t>бюджет автономного округа</t>
  </si>
  <si>
    <t>Всего по подпрограмме 1</t>
  </si>
  <si>
    <t>Подпрограмма 2 «Обеспечение комплексной безопасности и комфортных условий образовательного процесса»</t>
  </si>
  <si>
    <t>2.1.</t>
  </si>
  <si>
    <t>2.1.1.</t>
  </si>
  <si>
    <t>2.1.1.2.</t>
  </si>
  <si>
    <t>2.1.1.3.</t>
  </si>
  <si>
    <t>бюджет района, всего</t>
  </si>
  <si>
    <t>2.1.1.4.</t>
  </si>
  <si>
    <t>2.1.1.6.</t>
  </si>
  <si>
    <t>2.1.2.</t>
  </si>
  <si>
    <t>Дошкольные учреждения Ханты-Мансийского района, в том числе:</t>
  </si>
  <si>
    <t>2.1.2.1.</t>
  </si>
  <si>
    <t>2.1.2.2.</t>
  </si>
  <si>
    <t>МКДОУ ХМР «Детский сад «Мишутка» д.Белогорье»</t>
  </si>
  <si>
    <t>2.1.2.3.</t>
  </si>
  <si>
    <t>2.1.3.</t>
  </si>
  <si>
    <t>Внешкольные учреждения Ханты-Мансийского района, в том числе:</t>
  </si>
  <si>
    <t>2.1.3.1.</t>
  </si>
  <si>
    <t>Муниципальное бюджетное учреждение дополнительного образования Ханты-Мансийского района</t>
  </si>
  <si>
    <t>2.2.</t>
  </si>
  <si>
    <t>2.2.1.</t>
  </si>
  <si>
    <t>Школы Ханты-Мансийского района</t>
  </si>
  <si>
    <t>2.2.2.</t>
  </si>
  <si>
    <t>2.2.3.</t>
  </si>
  <si>
    <t>Внешкольные учреждения Ханты-Мансийского района</t>
  </si>
  <si>
    <t>2.3.</t>
  </si>
  <si>
    <t>2.3.1.</t>
  </si>
  <si>
    <t>2.3.2.</t>
  </si>
  <si>
    <t>Дошкольные учреждения Ханты-Мансийского района</t>
  </si>
  <si>
    <t>2.3.3.</t>
  </si>
  <si>
    <t>2.4.</t>
  </si>
  <si>
    <t>2.4.1.</t>
  </si>
  <si>
    <t>2.4.2.</t>
  </si>
  <si>
    <t>2.5.</t>
  </si>
  <si>
    <t>2.5.1.</t>
  </si>
  <si>
    <t>2.5.2.</t>
  </si>
  <si>
    <t>Всего по подпрограмме 2</t>
  </si>
  <si>
    <t>Школы Ханты-Мансийского района, в том числе:</t>
  </si>
  <si>
    <t>МКДОУ ХМР «Детский сад «Росинка» с. Троица»</t>
  </si>
  <si>
    <t>3.1.</t>
  </si>
  <si>
    <t>в том числе</t>
  </si>
  <si>
    <t>3.2.</t>
  </si>
  <si>
    <t>3.2.1.</t>
  </si>
  <si>
    <t>Всего по подпрограмме 3</t>
  </si>
  <si>
    <t>Подпрограмма 4 «Оказание образовательных услуг в организациях дошкольного, общего среднего и дополнительного образования на территории Ханты-Мансийского района»</t>
  </si>
  <si>
    <t>4.1.</t>
  </si>
  <si>
    <t xml:space="preserve">Субвенции на выплату компенсации части родительской платы за присмотр и уход за детьми в общеобразовательных организациях, реализующих образовательные программы дошкольного образования </t>
  </si>
  <si>
    <t>4.2.</t>
  </si>
  <si>
    <t>4.2.1.</t>
  </si>
  <si>
    <t>Энергосервисные контракты</t>
  </si>
  <si>
    <t>средства бюджета района</t>
  </si>
  <si>
    <t xml:space="preserve">Энергосервисные контракты </t>
  </si>
  <si>
    <t>4.4.</t>
  </si>
  <si>
    <t>4.4.1.</t>
  </si>
  <si>
    <t>4.4.2.</t>
  </si>
  <si>
    <t>4.4.3.</t>
  </si>
  <si>
    <t>4.4.4.</t>
  </si>
  <si>
    <t>4.5.</t>
  </si>
  <si>
    <t>4.6.</t>
  </si>
  <si>
    <t>Всего по подпрограмме 4</t>
  </si>
  <si>
    <t>Итого по муниципальной программе</t>
  </si>
  <si>
    <t xml:space="preserve">федеральный бюджет </t>
  </si>
  <si>
    <t>3.2.2.</t>
  </si>
  <si>
    <t xml:space="preserve">бюджет района </t>
  </si>
  <si>
    <t>3.3.</t>
  </si>
  <si>
    <t>3.2.3.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</si>
  <si>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</si>
  <si>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Субвенции на социальную поддержку отдельным категориям обучающихся в муниципальных общеобразовательных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образовательным программам</t>
  </si>
  <si>
    <t>2.1.2.4.</t>
  </si>
  <si>
    <t>2.6.</t>
  </si>
  <si>
    <t>2.6.1.</t>
  </si>
  <si>
    <t>2.6.2.</t>
  </si>
  <si>
    <t>Корректировка проектно-сметной документации по объекту "Реконструкция школы с пристроем в п. Красноленинский"</t>
  </si>
  <si>
    <t>4.4.5.</t>
  </si>
  <si>
    <t>Подпрограмма 3 «Развитие материально-технической базы сферы образования»</t>
  </si>
  <si>
    <t xml:space="preserve">МКДОУ ХМР «Детский сад «Чебурашка» с. Тюли» </t>
  </si>
  <si>
    <t xml:space="preserve">МКДОУ ХМР «Детский сад «Колобок» п. Пырьях» </t>
  </si>
  <si>
    <t>2.1.1.7.</t>
  </si>
  <si>
    <t>2.6.3.</t>
  </si>
  <si>
    <t xml:space="preserve">Расходы для удовлетворения потребностей населения района в оказании услуг в сфере дополнительного образования (содержание учреждения) в рамках муниципального задания </t>
  </si>
  <si>
    <t>3.1.4.</t>
  </si>
  <si>
    <t xml:space="preserve">Создание условий для удовлетворения потребности населения района в оказании услуг в учреждениях общего среднего образования (содержание учреждений)                                                       </t>
  </si>
  <si>
    <t>2.1.1.8.</t>
  </si>
  <si>
    <t>3.1.5.</t>
  </si>
  <si>
    <t>2.1.1.9.</t>
  </si>
  <si>
    <t>МКОУ ХМР «СОШ с. Батово»</t>
  </si>
  <si>
    <t xml:space="preserve">Реализация программы персонифицированного финансирования дополнительного образования детей                  </t>
  </si>
  <si>
    <t>Обеспечение программы персонифицированного финансирования дополнительного образования детей</t>
  </si>
  <si>
    <t>Подпрограмма 5 «Дети и молодежь Ханты-Мансийского района»</t>
  </si>
  <si>
    <t>5.1.</t>
  </si>
  <si>
    <t>5.2.</t>
  </si>
  <si>
    <t>5.3.</t>
  </si>
  <si>
    <t>Организация деятельности лагерей с дневным пребыванием детей</t>
  </si>
  <si>
    <t>Организация деятельности лагерей с дневным пребыванием детей: обновление, укрепление материально-технической базы лагерей; страхование детей и (или) др.</t>
  </si>
  <si>
    <t>Организация деятельности «дворовых площадок», клубов по месту жительства</t>
  </si>
  <si>
    <t>Проведение аккарицидной, дезинсекционной (ларвицидной) обработки, барьерной дератизации, а также сбор и утилизация трупов животных на территории Ханты-Мансийского района</t>
  </si>
  <si>
    <t xml:space="preserve">Организация отдыха и оздоровления детей на территории Ханты-Мансийского автономного округа – Югры и в климатически благоприятных регионах Российской Федерации </t>
  </si>
  <si>
    <t>5.4.</t>
  </si>
  <si>
    <t>5.4.1</t>
  </si>
  <si>
    <t>Организация экологических трудовых отрядов</t>
  </si>
  <si>
    <t>Районное мероприятие профессиональной ориентации «Лаборатория профессий»</t>
  </si>
  <si>
    <t>5.5.</t>
  </si>
  <si>
    <t>5.5.2.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</si>
  <si>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</si>
  <si>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Всего по подпрограмме 5</t>
  </si>
  <si>
    <t>5.5.1.</t>
  </si>
  <si>
    <t>2.1.1.10.</t>
  </si>
  <si>
    <t>2.1.1.11.</t>
  </si>
  <si>
    <t>справочно: средства предприятий  - недропользователей</t>
  </si>
  <si>
    <t>средства бюджета района на софинансирование расходов за счет средств федерального и регионального бюджета</t>
  </si>
  <si>
    <t>Региональный проект «Патриотическое воспитание граждан Российской Федерации»               (19, 20, 21)</t>
  </si>
  <si>
    <t>Основное мероприятие: Организация и участие в мероприятиях, направленных на выявление и развитие талантливых детей и молодежи                                               (7)</t>
  </si>
  <si>
    <t xml:space="preserve">Основное мероприятие: Создание условий для развития гражданско-патриотических качеств детей и молодежи                                                                          (19, 20, 21) </t>
  </si>
  <si>
    <t xml:space="preserve">Основное мероприятие: Организация отдыха и оздоровления детей                                                                 (17, 18) 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</si>
  <si>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                                                                                        (18)</t>
  </si>
  <si>
    <t>5.4.1.1</t>
  </si>
  <si>
    <t>5.4.1.2</t>
  </si>
  <si>
    <t>5.4.2.</t>
  </si>
  <si>
    <t>5.4.3.</t>
  </si>
  <si>
    <t>5.4.4.</t>
  </si>
  <si>
    <t>5.6.</t>
  </si>
  <si>
    <t>5.6.1.</t>
  </si>
  <si>
    <t>Основное мероприятие: Содействие профориентации и карьерным устремлениям молодежи (8)</t>
  </si>
  <si>
    <t>Региональный проект «Современная школа»               (5)</t>
  </si>
  <si>
    <t>Региональный проект «Успех каждого ребенка»               (6, 7, 8, 9)</t>
  </si>
  <si>
    <t>Региональный проект «Содействие занятости»               (14)</t>
  </si>
  <si>
    <t>3.4.</t>
  </si>
  <si>
    <t xml:space="preserve"> Основное мероприятие: Укрепление материально-технической базы образовательных учреждений                 (1)</t>
  </si>
  <si>
    <t>Основное мероприятие: Строительство и реконструкция учреждений общего образования в соответствии с нормативом обеспеченности местами в образовательных учреждениях                                              (1, 2)</t>
  </si>
  <si>
    <t>Основное мероприятие: Обеспечение реализации основных общеобразовательных программ в образовательных организациях, расположенных на территории Ханты-Мансийского района                               (1, 2, 3, 4, 5, 10, 11, 12, 13, 14, 15, 16)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</si>
  <si>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(15)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</si>
  <si>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                                                       (16)</t>
  </si>
  <si>
    <t>Основное мероприятие: Создание условий для удовлетворения потребности населения района в оказании услуг в учреждениях дошкольного образования (содержание учреждений)                                      (1, 4, 14)</t>
  </si>
  <si>
    <t>4.7.</t>
  </si>
  <si>
    <t>4.7.1.</t>
  </si>
  <si>
    <t>4.7.2.</t>
  </si>
  <si>
    <t>4.8.</t>
  </si>
  <si>
    <t xml:space="preserve">Основное мероприятие: Создание условий для удовлетворения потребности населения района в оказании услуг в учреждениях общего среднего образования                                                                              (1, 2) </t>
  </si>
  <si>
    <t>Основное мероприятие: Создание условий для удовлетворения потребностей населения района в оказании услуг в сфере дополнительного образования (содержание учреждения)                                                            (6, 7, 9)</t>
  </si>
  <si>
    <t>Реализация программы персонифицированного финансирования дополнительного образования детей                                                                                                           (6, 9)</t>
  </si>
  <si>
    <t>4.9.</t>
  </si>
  <si>
    <t>Основное мероприятие: Расходы на обеспечение функций органов местного самоуправления (содержание комитета по образованию)                               (1)</t>
  </si>
  <si>
    <t>Основное мероприятие: Расходы на финансовое и организационно-методическое обеспечение реализации муниципальной программы (содержание централизованной бухгалтерии)                                                  (1)</t>
  </si>
  <si>
    <t>Основное мероприятие: Антитеррористическая защищенность                                                                         (1)</t>
  </si>
  <si>
    <t>Основное мероприятие: Повышение энергоэффективности                                                     (1)</t>
  </si>
  <si>
    <t>Основное мероприятие: Укрепление санитарно- эпидемиологической безопасности                                  (1)</t>
  </si>
  <si>
    <t>Основное мероприятие: Укрепление пожарной безопасности                                                                 (1)</t>
  </si>
  <si>
    <t>Основное мероприятие: Проведение мероприятий по текущему ремонту образовательных учреждений (1)</t>
  </si>
  <si>
    <t>Основное мероприятие: Проведение капитальных ремонтов зданий, сооружений                                        (1)</t>
  </si>
  <si>
    <t>Основное мероприятие: Информационное, организационно-методическое сопровождение реализации Программы                                                        (1, 3)</t>
  </si>
  <si>
    <t>Основное мероприятие: Развитие качества и содержания технологий образования                                                             (3)</t>
  </si>
  <si>
    <t>Основное мероприятие: Стимулирование лидеров и поддержка системы воспитания                                                    (3)</t>
  </si>
  <si>
    <t xml:space="preserve">Основное мероприятие: 
Оснащение образовательного процесса                         (1)
</t>
  </si>
  <si>
    <t>4.6.1.</t>
  </si>
  <si>
    <t>4.6.2.</t>
  </si>
  <si>
    <t>4.7.2.1.</t>
  </si>
  <si>
    <t>4.7.2.2.</t>
  </si>
  <si>
    <t>Капитальный ремонт МКОУ  ХМР "СОШ с. Нялинское"</t>
  </si>
  <si>
    <t>Проведение капитального ремонта МКОУ ХМР "Основная общеобразовательная школа имени братьев Петровых сп Реполово"</t>
  </si>
  <si>
    <t>Строительство плоскостных сооружений МКОУ "СОШ п. Сибирский"</t>
  </si>
  <si>
    <t>Строительство объекта Комплекс «школа (55 учащихся) в п. Бобровский»</t>
  </si>
  <si>
    <t>Основное мероприятие: Строительство и реконструкция дошкольных образовательных учреждений для обеспечения в каждом муниципальном образовании автономного округа охвата дошкольным образованием не менее 70 % детей от 3 до 7 лет                                                                                 (1, 4, 14)</t>
  </si>
  <si>
    <t>3.4.1.</t>
  </si>
  <si>
    <t>3.4.2.</t>
  </si>
  <si>
    <t>3.4.3.</t>
  </si>
  <si>
    <t>Улучшение МТБ базы МКОУ ХМР СОШ с.Селиярово</t>
  </si>
  <si>
    <t>4.6.3.</t>
  </si>
  <si>
    <t>Питание обучающихся на платной основе</t>
  </si>
  <si>
    <t>исполнитель:</t>
  </si>
  <si>
    <t>Капитальный ремонт спортивного зала МБОУ ХМР «СОШ п. Луговской»</t>
  </si>
  <si>
    <t>№ п/п</t>
  </si>
  <si>
    <t>справочно:                                                                             средства предприятий - недровользователей</t>
  </si>
  <si>
    <t>Скину Ирина Николаевна</t>
  </si>
  <si>
    <t xml:space="preserve"> </t>
  </si>
  <si>
    <t>заместитель председателя комитета:</t>
  </si>
  <si>
    <t>Ответственный исполнить (соисполнитель)</t>
  </si>
  <si>
    <t>Всего:</t>
  </si>
  <si>
    <t>федеральный бюджет</t>
  </si>
  <si>
    <t>справочно: средства предприятий –недропользователей</t>
  </si>
  <si>
    <t>справочно:
бюджет сельских поселений района</t>
  </si>
  <si>
    <t xml:space="preserve">Ответственный исполнитель муниципальной программы Комитет по образованию администрации Ханты-Мансийского района
</t>
  </si>
  <si>
    <t>комитет по образованию (подведомственные учреждения)</t>
  </si>
  <si>
    <t>департамент строительства, архитектуры и ЖКХ (МКУ "УКСиР")</t>
  </si>
  <si>
    <t xml:space="preserve">Школы Ханты-Мансийского района </t>
  </si>
  <si>
    <r>
      <t>Дошкольные учреждения Ханты-Мансийского района</t>
    </r>
    <r>
      <rPr>
        <sz val="10"/>
        <rFont val="Calibri"/>
        <family val="2"/>
        <charset val="204"/>
        <scheme val="minor"/>
      </rPr>
      <t xml:space="preserve"> </t>
    </r>
  </si>
  <si>
    <t>3.5.</t>
  </si>
  <si>
    <t xml:space="preserve"> Основное мероприятие: Обновление метериально-технической базы для организацииучебно-исследовательской, научно-практической, творческой деятельности, занятий физической культурой и спортом в образовательных организациях  (1)</t>
  </si>
  <si>
    <t>3.5.1.</t>
  </si>
  <si>
    <t>3.5.2.</t>
  </si>
  <si>
    <t>Обновление МТБ для занятий физической культурой и спортом МКОУ ХМР СОШ с. Селиярово</t>
  </si>
  <si>
    <t>Обновление МТБ для занятий физической культурой и спортом МКОУ ХМР СОШ им. В.Г. Подпругина с Троица</t>
  </si>
  <si>
    <t>администрация Ханты-Мансийского района (МКУ ХМР "ЦБ")</t>
  </si>
  <si>
    <t>комитет по образованию (МАДОУ ХМР "Детский сад "Березка" п. Горноправдинск")</t>
  </si>
  <si>
    <t xml:space="preserve">комитет по образованию </t>
  </si>
  <si>
    <t>4.10.</t>
  </si>
  <si>
    <t>Основное мероприятие: Расходы на финансовое и организационно-методическое обеспечение реализации муниципальной программы" (содержание МАУ ХМР "Муниципальный методический центр")</t>
  </si>
  <si>
    <t>4.11.</t>
  </si>
  <si>
    <t xml:space="preserve">Основное мероприятие: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                                         </t>
  </si>
  <si>
    <t>администрация Ханты-Мансийского района (МАУ ХМР «Спортивная школа Ханты-Мансийского района»)</t>
  </si>
  <si>
    <t>администрация Ханты-Мансийского района (сельские поселения)</t>
  </si>
  <si>
    <t xml:space="preserve">департамент строительства, архитектуры и ЖКХ </t>
  </si>
  <si>
    <t>Основное мероприятие: Оказание мер социальной поддержки отдельным категориям граждан                            ( 17, 22)</t>
  </si>
  <si>
    <t>администрация Ханты-Мансийского района  (отдел организационного обеспечения деятельности муниципальных комиссий по делам несовершеннолетних и защите их прав)</t>
  </si>
  <si>
    <t>справочно:                                                                             средства предприятий - недропользователей</t>
  </si>
  <si>
    <t>Тел.: 32-66-33</t>
  </si>
  <si>
    <t>в 2024 году</t>
  </si>
  <si>
    <t>Наименование муниципальной программы "Развитие образования в Ханты-Мансийском районе"</t>
  </si>
  <si>
    <t>Проведение капитального ремонта МКОУ ХМР «СОШ п. Красноленинский»</t>
  </si>
  <si>
    <t xml:space="preserve">комитет по образованию (МАДОУ </t>
  </si>
  <si>
    <t xml:space="preserve">департамент строительства, архитектуры и ЖКХ (МКУ "УКСиР")                                      </t>
  </si>
  <si>
    <t>департамент строительства, архитектуры и ЖКХ (МКУ "УКСиР")                                     комитет по образованию (подведомственные учреждения)</t>
  </si>
  <si>
    <t>5.4.5.</t>
  </si>
  <si>
    <t>Оплата проезда обучающихся к месту отдыха и оздоровления по решению муниципальной межведомственной комиссии по организации отдыха, оздоровления, занятости детей, подростков и молодежи, организация экскурсионных (туристических) поездок для детей Ханты-Мансийского района</t>
  </si>
  <si>
    <t>администрация Ханты-Мансийского района (МАУ ХМР «Организационно-методический центр»)</t>
  </si>
  <si>
    <t>% исполнения</t>
  </si>
  <si>
    <t>Всего</t>
  </si>
  <si>
    <t>план на 2024 год</t>
  </si>
  <si>
    <t>факт на 01.04.2024</t>
  </si>
  <si>
    <t>примечание</t>
  </si>
  <si>
    <t>Отчет об исполнении муниципальной программы</t>
  </si>
  <si>
    <t xml:space="preserve">Проведены  мероприятия:
участие 2 обучающихся МБОУ ХМР «СОШ п. Горноправдинск» в финале Всероссийского конкурса научно-исследовательских работ им.Д.И.Менделеева по предмету химия в г. Москва;
участие 3 обучающихся МКОУ ХМР «СОШ п. Бобровский», МКОУ ХМР «СОШ с. Селиярово» в региональном этапе Всероссийской олимпиаде школьников по предмету биология в г. Сургут.
</t>
  </si>
  <si>
    <t xml:space="preserve">на проведение капитального ремонта здания школы заключен муниципальный контракт №0187200001724000096 от 25.03.2024 с ИП Захаров С.П.  на сумму 61 100,7 тыс. рублей. Срок выполнения работ по контракту 31.10.2024. На оснащение образовательной организации размещено восемнадцати открытых аукционов в электронной форме на сумму 14 869,6 тыс. рублей. </t>
  </si>
  <si>
    <t xml:space="preserve">выполнение работ планируется в летний период 2024 года. Готовится документация для заключения муниципального контракта. </t>
  </si>
  <si>
    <t xml:space="preserve">Во всех образовательных организациях запланировано проведение мероприятий по текущему ремонту зданий в летний период. </t>
  </si>
  <si>
    <t>Бюджетные ассигнования запланированы на поверку, перезаправку огнетушителей, проверку и испытание электрооборудования, пропитку огнезащитным составом. Заключены муниципальные контракты на выполнение данных видов работ. Оплата производится после подписания акта выполненных работ.</t>
  </si>
  <si>
    <t xml:space="preserve">Бюджетные ассигнования запланированы на оплату водоочистительных систем и оплату лабораторных исследований в образовательных организациях. Заключены муниципальные контракты на выполнение данных видов работ. Оплата производится после подписания акта выполненных работ. </t>
  </si>
  <si>
    <t>Бюджетные ассигнования запланированы на промывку систем отопления и замену светильников на энергосберегающие лампы в 3 квартале 2024 года.</t>
  </si>
  <si>
    <t>Бюджетные ассигнования направлены на физическую охрану зданий и обслуживание тревожных кнопок и СКУДов. Заключены муниципальные контракты на охрану зданий конкурентным способом до конца текущего года. Оплата осуществляется в соответствии с муниципальными контрактами.</t>
  </si>
  <si>
    <t>размещение муниципального заказа планируется во 2 квартале 2024 года.</t>
  </si>
  <si>
    <t>В целях реализации мероприятия в рамках переданных полномочий в области образования расходы запланированы на содержание образовательных организаций, организацию государственной итоговой аттестации (ГИА), оплату труда и начисления на оплату труда работников образовательных организаций. Выплаты по оплате труда производятся по графику в соответствии со сроками выдачи заработной платы;</t>
  </si>
  <si>
    <t xml:space="preserve">Компенсация начисляется по мере внесения родителями (законными представителями) оплаты родительской платы за присмотр и уход за детьми, осваивающими программу дошкольного образования в образовательных организациях, реализующих дошкольное образование. Исполнение данной субвенции носит заявительный характер. </t>
  </si>
  <si>
    <t>Денежные средства запланированы на организацию питания обучающихся льготной категории и оплату труда работников образовательных организаций, задействованных в приготовлении пищи (повара);</t>
  </si>
  <si>
    <t>Денежное вознаграждение за классное руководство педагогическим работникам производится по графику в соответствии со сроками выдачи заработной платы;</t>
  </si>
  <si>
    <t>Средства запланированы на организацию бесплатного горячего питания обучающихся, получающих начальное общее образование в муниципальных образовательных организациях   Ханты-Мансийского района. Корректировка плановых бюджетных ассигнований при необходимости будет произведена в июле-августе месяце по итогам 1 полугодия.</t>
  </si>
  <si>
    <t xml:space="preserve">Средства направлены на содержание дошкольных учреждений, в том числе на заработную плату, коммунальные услуги, услуги связи, налоги и прочие расходы. </t>
  </si>
  <si>
    <t xml:space="preserve">Средства направлены на содержание учреждений общего среднего образования, в том числе на заработную плату, коммунальные услуги, услуги связи, налоги и прочие расходы. </t>
  </si>
  <si>
    <t xml:space="preserve">Средства направлены на содержание организаций дополнительного образования, в том числе на заработную плату, реализацию программ персонифицированного финансирования (социальный сертификат), коммунальные услуги, услуги связи, налоги и прочие расходы. </t>
  </si>
  <si>
    <t xml:space="preserve">Расходы запланированы на содержание комитета по образованию, в том числе на заработную плату, коммунальные услуги, услуги связи, налоги и прочие расходы. </t>
  </si>
  <si>
    <t>Расходы запланированы на содержание МКУ ХМР «Централизованная бухгалтерия», в том числе на заработную плату, коммунальные услуги, услуги связи, налоги и прочие расходы.</t>
  </si>
  <si>
    <t xml:space="preserve">Расходы запланированы на содержание МАУ ХМР «Муниципальный методический центр», в том числе на заработную плату, коммунальные услуги, услуги связи, налоги и прочие расходы, а также проведение мероприятий в соответствии с муниципальным заданием учреждения. </t>
  </si>
  <si>
    <t>Средства направлены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МКОУ ХМР СОШ д. Шапша - 0,5 ставки.</t>
  </si>
  <si>
    <t>В Ханты-Мансийском районе действуют 24 первичных отделения Общероссийского общественно-государственного движения детей и молодежи «Движение Первых».</t>
  </si>
  <si>
    <r>
      <rPr>
        <sz val="10"/>
        <rFont val="Times New Roman"/>
        <family val="1"/>
        <charset val="204"/>
      </rPr>
      <t>Проведены следующие мероприятия:
муниципальный этап шахматного турнира среди обучающихся 
Ханты-Мансийского района (в мероприятии приняли участие 52 обучающихся из 13 образовательных организаций района)
муниципальный этап научной конференции молодых исследователей «Шаг в будущее» среди обучающихся образовательных организаций Ханты-Мансийского района в 2024 году (в мероприятии принимают участие 32 обучающихся);</t>
    </r>
    <r>
      <rPr>
        <b/>
        <sz val="10"/>
        <rFont val="Times New Roman"/>
        <family val="1"/>
        <charset val="204"/>
      </rPr>
      <t xml:space="preserve">
</t>
    </r>
  </si>
  <si>
    <t xml:space="preserve">Проведение в марте 2024 года Слета Юнармейских отрядов Ханты-Мансийского района (в мероприятии приняли участие 115 обучающихся из 21 образовательной организации района);
участие 6 обучающихся кадетского класса МКОУ ХМР «Средняя общеобразовательная школа с. Елизарово» в мероприятии мультимедийного исторического парка «Россия – моя история» Центра патриотических проектов «Моя история» г. Сургут с 12 по 14 марта 2024 года;
проведение муниципального этапа Всероссийской военно-патриотической игры «Зарница 2.0» (количество участников 60 участников из 6 образовательных организаций).
</t>
  </si>
  <si>
    <t xml:space="preserve">в период весенних каникул (март 2024 года) проведена работа 24 лагерей с дневным пребыванием детей с общим охватом 589 несовершеннолетних. </t>
  </si>
  <si>
    <t>проведение мероприятия запланировано в августе текущего года</t>
  </si>
  <si>
    <t>заключены муниципальные контракты на оказание услуг по проведению аккарицидной, дезинсекционной (ларвицидной) обработки на территории Ханты-Мансийского района</t>
  </si>
  <si>
    <t>организация выездного отдыха планируется в летний каникулярный период 2024 года. Проводятся закупочные процедуры для заключения муниципальных контрактов на выезды детей в оздоровительные лагеря Российской Федерации</t>
  </si>
  <si>
    <t>16 обучающихся посетили город Санкт-Петербург по наградной экскурсионной (туристической) путевке от Комитета по образованию (средства предприятий недропользователей)</t>
  </si>
  <si>
    <t>проведение мероприятия планируется в мае 2024 года</t>
  </si>
  <si>
    <t>в 2024 году организация работы по трудоустройству несовершеннолетних Ханты-Мансийского района будет осуществляться в летний период с привлечением средств предприятий – недропользователей;</t>
  </si>
  <si>
    <t>Средства выделены на осуществление полномочий по образованию и организации деятельности комиссий по делам несовершеннолетних и защите их прав, в том числе на заработную плату, услуги связи, приобретение основных средств и материальных запасов и прочие расходы, осуществление полномочий МКУ ХМР «Управление технического обеспечения»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</si>
</sst>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4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center" vertical="top"/>
    </xf>
    <xf numFmtId="14" fontId="7" fillId="2" borderId="6" xfId="0" applyNumberFormat="1" applyFont="1" applyFill="1" applyBorder="1" applyAlignment="1">
      <alignment horizontal="center" vertical="top"/>
    </xf>
    <xf numFmtId="14" fontId="7" fillId="2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&#1077;&#1083;%20&#1087;&#1083;&#1072;&#1085;&#1086;&#1074;&#1086;-&#1101;&#1082;&#1086;&#1085;&#1086;&#1084;&#1080;&#1095;&#1077;&#1089;&#1082;&#1086;&#1081;%20&#1088;&#1072;&#1073;&#1086;&#1090;&#1099;\&#1054;&#1090;&#1095;&#1077;&#1090;&#1099;%20&#1087;&#1086;%20&#1087;&#1088;&#1086;&#1075;&#1088;&#1072;&#1084;&#1084;&#1077;%20&#1056;&#1054;\&#1086;&#1090;&#1095;&#1077;&#1090;%20&#1087;&#1086;%20&#1087;&#1088;&#1086;&#1075;&#1088;&#1072;&#1084;&#1084;&#1072;&#1084;%202022,%202023\2023\&#1057;&#1077;&#1090;&#1077;&#1074;&#1086;&#1081;%20&#1075;&#1088;&#1072;&#1092;&#1080;&#1082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"/>
    </sheetNames>
    <sheetDataSet>
      <sheetData sheetId="0">
        <row r="5">
          <cell r="B5" t="str">
            <v xml:space="preserve">Наименование структурного элемента муниципальной программы </v>
          </cell>
          <cell r="C5" t="str">
            <v xml:space="preserve">Источники финансирования &lt;*&gt;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1"/>
  <sheetViews>
    <sheetView tabSelected="1" topLeftCell="A2" zoomScale="85" zoomScaleNormal="85" zoomScaleSheetLayoutView="70" workbookViewId="0">
      <pane xSplit="7" ySplit="10" topLeftCell="H253" activePane="bottomRight" state="frozen"/>
      <selection activeCell="A2" sqref="A2"/>
      <selection pane="topRight" activeCell="H2" sqref="H2"/>
      <selection pane="bottomLeft" activeCell="A13" sqref="A13"/>
      <selection pane="bottomRight" activeCell="D257" sqref="D257:D259"/>
    </sheetView>
  </sheetViews>
  <sheetFormatPr defaultColWidth="9.140625" defaultRowHeight="15.75" x14ac:dyDescent="0.25"/>
  <cols>
    <col min="1" max="1" width="10.140625" style="1" customWidth="1"/>
    <col min="2" max="2" width="44.5703125" style="1" customWidth="1"/>
    <col min="3" max="3" width="19.28515625" style="1" customWidth="1"/>
    <col min="4" max="4" width="28.5703125" style="1" customWidth="1"/>
    <col min="5" max="5" width="16" style="1" customWidth="1"/>
    <col min="6" max="7" width="13.140625" style="1" customWidth="1"/>
    <col min="8" max="8" width="55.140625" style="6" customWidth="1"/>
    <col min="9" max="9" width="14.7109375" style="1" customWidth="1"/>
    <col min="10" max="10" width="12.7109375" style="1" customWidth="1"/>
    <col min="11" max="11" width="13.140625" style="1" customWidth="1"/>
    <col min="12" max="12" width="13.85546875" style="1" customWidth="1"/>
    <col min="13" max="13" width="13.5703125" style="1" customWidth="1"/>
    <col min="14" max="14" width="14.7109375" style="1" customWidth="1"/>
    <col min="15" max="15" width="16.7109375" style="1" customWidth="1"/>
    <col min="16" max="16" width="9.85546875" style="1" bestFit="1" customWidth="1"/>
    <col min="17" max="16384" width="9.140625" style="1"/>
  </cols>
  <sheetData>
    <row r="1" spans="1:13" x14ac:dyDescent="0.25">
      <c r="B1" s="5"/>
      <c r="C1" s="5"/>
      <c r="D1" s="5"/>
      <c r="E1" s="12"/>
      <c r="F1" s="12"/>
      <c r="G1" s="12"/>
    </row>
    <row r="2" spans="1:13" x14ac:dyDescent="0.25">
      <c r="B2" s="5"/>
      <c r="C2" s="5"/>
      <c r="D2" s="5"/>
      <c r="E2" s="12"/>
      <c r="F2" s="12"/>
      <c r="G2" s="12"/>
    </row>
    <row r="3" spans="1:13" ht="54" customHeight="1" x14ac:dyDescent="0.25">
      <c r="A3" s="98" t="s">
        <v>228</v>
      </c>
      <c r="B3" s="98"/>
      <c r="C3" s="98"/>
      <c r="D3" s="98"/>
      <c r="E3" s="98"/>
      <c r="F3" s="98"/>
      <c r="G3" s="98"/>
    </row>
    <row r="4" spans="1:13" ht="15.75" customHeight="1" x14ac:dyDescent="0.25">
      <c r="A4" s="98" t="s">
        <v>214</v>
      </c>
      <c r="B4" s="98"/>
      <c r="C4" s="98"/>
      <c r="D4" s="98"/>
      <c r="E4" s="98"/>
      <c r="F4" s="98"/>
      <c r="G4" s="98"/>
    </row>
    <row r="5" spans="1:13" ht="15.75" customHeight="1" x14ac:dyDescent="0.25">
      <c r="A5" s="99" t="s">
        <v>215</v>
      </c>
      <c r="B5" s="99"/>
      <c r="C5" s="99"/>
      <c r="D5" s="99"/>
      <c r="E5" s="99"/>
      <c r="F5" s="99"/>
      <c r="G5" s="99"/>
    </row>
    <row r="6" spans="1:13" ht="15.75" customHeight="1" x14ac:dyDescent="0.25">
      <c r="A6" s="100" t="s">
        <v>189</v>
      </c>
      <c r="B6" s="101"/>
      <c r="C6" s="101"/>
      <c r="D6" s="101"/>
      <c r="E6" s="101"/>
      <c r="F6" s="101"/>
      <c r="G6" s="101"/>
    </row>
    <row r="7" spans="1:13" ht="42.75" customHeight="1" x14ac:dyDescent="0.25">
      <c r="A7" s="66" t="s">
        <v>179</v>
      </c>
      <c r="B7" s="66" t="str">
        <f>'[1]сетевой график'!$B$5</f>
        <v xml:space="preserve">Наименование структурного элемента муниципальной программы </v>
      </c>
      <c r="C7" s="66" t="str">
        <f>'[1]сетевой график'!$C$5</f>
        <v xml:space="preserve">Источники финансирования &lt;*&gt;
</v>
      </c>
      <c r="D7" s="96" t="s">
        <v>184</v>
      </c>
      <c r="E7" s="90" t="s">
        <v>224</v>
      </c>
      <c r="F7" s="91"/>
      <c r="G7" s="92"/>
      <c r="H7" s="66" t="s">
        <v>227</v>
      </c>
      <c r="I7" s="6"/>
    </row>
    <row r="8" spans="1:13" ht="42.75" customHeight="1" x14ac:dyDescent="0.25">
      <c r="A8" s="66"/>
      <c r="B8" s="66"/>
      <c r="C8" s="93"/>
      <c r="D8" s="97"/>
      <c r="E8" s="62" t="s">
        <v>225</v>
      </c>
      <c r="F8" s="60" t="s">
        <v>226</v>
      </c>
      <c r="G8" s="60" t="s">
        <v>223</v>
      </c>
      <c r="H8" s="66"/>
    </row>
    <row r="9" spans="1:13" x14ac:dyDescent="0.25">
      <c r="A9" s="8">
        <v>1</v>
      </c>
      <c r="B9" s="8">
        <v>2</v>
      </c>
      <c r="C9" s="8">
        <v>4</v>
      </c>
      <c r="D9" s="31"/>
      <c r="E9" s="8">
        <v>5</v>
      </c>
      <c r="F9" s="61"/>
      <c r="G9" s="61"/>
      <c r="H9" s="9"/>
      <c r="M9" s="13"/>
    </row>
    <row r="10" spans="1:13" ht="38.25" customHeight="1" x14ac:dyDescent="0.25">
      <c r="A10" s="67" t="s">
        <v>69</v>
      </c>
      <c r="B10" s="68"/>
      <c r="C10" s="44" t="s">
        <v>185</v>
      </c>
      <c r="D10" s="20"/>
      <c r="E10" s="21">
        <f t="shared" ref="E10:E11" si="0">E348</f>
        <v>2377858.0999999996</v>
      </c>
      <c r="F10" s="21">
        <f t="shared" ref="F10" si="1">F348</f>
        <v>421044.39999999997</v>
      </c>
      <c r="G10" s="21">
        <f>F10/E10*100</f>
        <v>17.706876621443477</v>
      </c>
      <c r="H10" s="21"/>
      <c r="I10" s="4"/>
      <c r="M10" s="13"/>
    </row>
    <row r="11" spans="1:13" x14ac:dyDescent="0.25">
      <c r="A11" s="69"/>
      <c r="B11" s="70"/>
      <c r="C11" s="44" t="s">
        <v>186</v>
      </c>
      <c r="D11" s="20"/>
      <c r="E11" s="21">
        <f t="shared" si="0"/>
        <v>70905.5</v>
      </c>
      <c r="F11" s="21">
        <f t="shared" ref="F11" si="2">F349</f>
        <v>8533.1</v>
      </c>
      <c r="G11" s="21">
        <f t="shared" ref="G11:G74" si="3">F11/E11*100</f>
        <v>12.034468412182413</v>
      </c>
      <c r="H11" s="21"/>
      <c r="I11" s="4"/>
      <c r="M11" s="13"/>
    </row>
    <row r="12" spans="1:13" ht="34.5" customHeight="1" x14ac:dyDescent="0.25">
      <c r="A12" s="69"/>
      <c r="B12" s="70"/>
      <c r="C12" s="44" t="s">
        <v>8</v>
      </c>
      <c r="D12" s="20"/>
      <c r="E12" s="21">
        <f>E350</f>
        <v>1522465.4999999998</v>
      </c>
      <c r="F12" s="21">
        <f t="shared" ref="F12" si="4">F350</f>
        <v>253178.39999999997</v>
      </c>
      <c r="G12" s="21">
        <f t="shared" si="3"/>
        <v>16.629499978817254</v>
      </c>
      <c r="H12" s="21"/>
      <c r="I12" s="4"/>
      <c r="M12" s="13"/>
    </row>
    <row r="13" spans="1:13" x14ac:dyDescent="0.25">
      <c r="A13" s="69"/>
      <c r="B13" s="70"/>
      <c r="C13" s="44" t="s">
        <v>7</v>
      </c>
      <c r="D13" s="20"/>
      <c r="E13" s="21">
        <f t="shared" ref="E13" si="5">E351</f>
        <v>784487.10000000009</v>
      </c>
      <c r="F13" s="21">
        <f t="shared" ref="F13" si="6">F351</f>
        <v>159332.9</v>
      </c>
      <c r="G13" s="21">
        <f t="shared" si="3"/>
        <v>20.310455073129944</v>
      </c>
      <c r="H13" s="21"/>
      <c r="I13" s="4"/>
      <c r="M13" s="13"/>
    </row>
    <row r="14" spans="1:13" x14ac:dyDescent="0.25">
      <c r="A14" s="69"/>
      <c r="B14" s="70"/>
      <c r="C14" s="44" t="s">
        <v>0</v>
      </c>
      <c r="D14" s="20"/>
      <c r="E14" s="21"/>
      <c r="F14" s="21"/>
      <c r="G14" s="21" t="e">
        <f t="shared" si="3"/>
        <v>#DIV/0!</v>
      </c>
      <c r="H14" s="63"/>
      <c r="I14" s="4"/>
      <c r="M14" s="13"/>
    </row>
    <row r="15" spans="1:13" ht="25.5" x14ac:dyDescent="0.25">
      <c r="A15" s="69"/>
      <c r="B15" s="70"/>
      <c r="C15" s="44" t="s">
        <v>59</v>
      </c>
      <c r="D15" s="20"/>
      <c r="E15" s="21">
        <f t="shared" ref="E15:E17" si="7">E353</f>
        <v>781198.60000000009</v>
      </c>
      <c r="F15" s="21">
        <f t="shared" ref="F15" si="8">F353</f>
        <v>159192.6</v>
      </c>
      <c r="G15" s="21">
        <f t="shared" si="3"/>
        <v>20.37799350894894</v>
      </c>
      <c r="H15" s="21"/>
      <c r="I15" s="4"/>
      <c r="M15" s="13"/>
    </row>
    <row r="16" spans="1:13" ht="89.25" x14ac:dyDescent="0.25">
      <c r="A16" s="69"/>
      <c r="B16" s="70"/>
      <c r="C16" s="44" t="s">
        <v>118</v>
      </c>
      <c r="D16" s="20"/>
      <c r="E16" s="21">
        <f t="shared" si="7"/>
        <v>3288.5</v>
      </c>
      <c r="F16" s="21">
        <f t="shared" ref="F16" si="9">F354</f>
        <v>140.30000000000001</v>
      </c>
      <c r="G16" s="21">
        <f t="shared" si="3"/>
        <v>4.2663828493234002</v>
      </c>
      <c r="H16" s="21"/>
      <c r="I16" s="4"/>
      <c r="M16" s="13"/>
    </row>
    <row r="17" spans="1:14" ht="38.25" x14ac:dyDescent="0.25">
      <c r="A17" s="69"/>
      <c r="B17" s="70"/>
      <c r="C17" s="44" t="s">
        <v>187</v>
      </c>
      <c r="D17" s="20"/>
      <c r="E17" s="21">
        <f t="shared" si="7"/>
        <v>18051.5</v>
      </c>
      <c r="F17" s="21">
        <f t="shared" ref="F17" si="10">F355</f>
        <v>0</v>
      </c>
      <c r="G17" s="21">
        <f t="shared" si="3"/>
        <v>0</v>
      </c>
      <c r="H17" s="64"/>
      <c r="I17" s="4"/>
      <c r="M17" s="13"/>
    </row>
    <row r="18" spans="1:14" ht="38.25" x14ac:dyDescent="0.2">
      <c r="A18" s="71"/>
      <c r="B18" s="72"/>
      <c r="C18" s="45" t="s">
        <v>188</v>
      </c>
      <c r="D18" s="20"/>
      <c r="E18" s="21">
        <f t="shared" ref="E18" si="11">E304</f>
        <v>900</v>
      </c>
      <c r="F18" s="21">
        <f t="shared" ref="F18" si="12">F304</f>
        <v>0</v>
      </c>
      <c r="G18" s="21">
        <f t="shared" si="3"/>
        <v>0</v>
      </c>
      <c r="H18" s="21"/>
      <c r="I18" s="4"/>
      <c r="M18" s="13"/>
    </row>
    <row r="19" spans="1:14" x14ac:dyDescent="0.2">
      <c r="A19" s="95" t="s">
        <v>1</v>
      </c>
      <c r="B19" s="95"/>
      <c r="C19" s="95"/>
      <c r="D19" s="95"/>
      <c r="E19" s="95"/>
      <c r="F19" s="95"/>
      <c r="G19" s="95"/>
      <c r="H19" s="9"/>
      <c r="M19" s="13"/>
    </row>
    <row r="20" spans="1:14" ht="27.75" customHeight="1" x14ac:dyDescent="0.25">
      <c r="A20" s="73" t="s">
        <v>2</v>
      </c>
      <c r="B20" s="80" t="s">
        <v>161</v>
      </c>
      <c r="C20" s="25" t="s">
        <v>6</v>
      </c>
      <c r="D20" s="74" t="s">
        <v>190</v>
      </c>
      <c r="E20" s="2">
        <v>0</v>
      </c>
      <c r="F20" s="2">
        <v>0</v>
      </c>
      <c r="G20" s="2" t="e">
        <f t="shared" si="3"/>
        <v>#DIV/0!</v>
      </c>
      <c r="H20" s="14"/>
      <c r="I20" s="15"/>
      <c r="J20" s="15"/>
      <c r="K20" s="15"/>
      <c r="L20" s="15"/>
      <c r="M20" s="15"/>
      <c r="N20" s="4"/>
    </row>
    <row r="21" spans="1:14" ht="25.5" customHeight="1" x14ac:dyDescent="0.25">
      <c r="A21" s="73"/>
      <c r="B21" s="80"/>
      <c r="C21" s="25" t="s">
        <v>7</v>
      </c>
      <c r="D21" s="76"/>
      <c r="E21" s="2">
        <v>0</v>
      </c>
      <c r="F21" s="2">
        <v>0</v>
      </c>
      <c r="G21" s="2" t="e">
        <f t="shared" si="3"/>
        <v>#DIV/0!</v>
      </c>
      <c r="H21" s="14"/>
      <c r="I21" s="15"/>
      <c r="J21" s="15"/>
      <c r="K21" s="15"/>
      <c r="L21" s="15"/>
      <c r="M21" s="15"/>
    </row>
    <row r="22" spans="1:14" ht="28.5" customHeight="1" x14ac:dyDescent="0.25">
      <c r="A22" s="73" t="s">
        <v>3</v>
      </c>
      <c r="B22" s="80" t="s">
        <v>160</v>
      </c>
      <c r="C22" s="26" t="s">
        <v>6</v>
      </c>
      <c r="D22" s="74" t="s">
        <v>190</v>
      </c>
      <c r="E22" s="2">
        <f t="shared" ref="E22" si="13">E23</f>
        <v>1350</v>
      </c>
      <c r="F22" s="2">
        <f t="shared" ref="F22" si="14">F23</f>
        <v>138.4</v>
      </c>
      <c r="G22" s="2">
        <f t="shared" si="3"/>
        <v>10.251851851851852</v>
      </c>
      <c r="H22" s="134" t="s">
        <v>229</v>
      </c>
      <c r="I22" s="15"/>
      <c r="J22" s="15"/>
      <c r="K22" s="15"/>
      <c r="L22" s="15"/>
      <c r="M22" s="15"/>
    </row>
    <row r="23" spans="1:14" ht="78.75" customHeight="1" x14ac:dyDescent="0.25">
      <c r="A23" s="73"/>
      <c r="B23" s="80"/>
      <c r="C23" s="26" t="s">
        <v>7</v>
      </c>
      <c r="D23" s="76"/>
      <c r="E23" s="2">
        <v>1350</v>
      </c>
      <c r="F23" s="2">
        <v>138.4</v>
      </c>
      <c r="G23" s="2">
        <f t="shared" si="3"/>
        <v>10.251851851851852</v>
      </c>
      <c r="H23" s="135"/>
      <c r="I23" s="15"/>
      <c r="J23" s="15"/>
      <c r="K23" s="15"/>
      <c r="L23" s="15"/>
      <c r="M23" s="15"/>
    </row>
    <row r="24" spans="1:14" ht="25.5" customHeight="1" x14ac:dyDescent="0.25">
      <c r="A24" s="73" t="s">
        <v>4</v>
      </c>
      <c r="B24" s="80" t="s">
        <v>159</v>
      </c>
      <c r="C24" s="26" t="s">
        <v>6</v>
      </c>
      <c r="D24" s="74" t="s">
        <v>190</v>
      </c>
      <c r="E24" s="2">
        <v>0</v>
      </c>
      <c r="F24" s="2">
        <f t="shared" ref="F24" si="15">F25</f>
        <v>0</v>
      </c>
      <c r="G24" s="2" t="e">
        <f t="shared" si="3"/>
        <v>#DIV/0!</v>
      </c>
      <c r="H24" s="14"/>
      <c r="I24" s="15"/>
      <c r="J24" s="15"/>
      <c r="K24" s="15"/>
      <c r="L24" s="15"/>
      <c r="M24" s="15"/>
    </row>
    <row r="25" spans="1:14" ht="26.25" customHeight="1" x14ac:dyDescent="0.25">
      <c r="A25" s="73"/>
      <c r="B25" s="80"/>
      <c r="C25" s="26" t="s">
        <v>7</v>
      </c>
      <c r="D25" s="76"/>
      <c r="E25" s="2">
        <v>0</v>
      </c>
      <c r="F25" s="2">
        <v>0</v>
      </c>
      <c r="G25" s="2" t="e">
        <f t="shared" si="3"/>
        <v>#DIV/0!</v>
      </c>
      <c r="H25" s="14"/>
      <c r="I25" s="15"/>
      <c r="J25" s="15"/>
      <c r="K25" s="15"/>
      <c r="L25" s="15"/>
      <c r="M25" s="15"/>
    </row>
    <row r="26" spans="1:14" ht="29.45" customHeight="1" x14ac:dyDescent="0.25">
      <c r="A26" s="73" t="s">
        <v>5</v>
      </c>
      <c r="B26" s="80" t="s">
        <v>158</v>
      </c>
      <c r="C26" s="26" t="s">
        <v>6</v>
      </c>
      <c r="D26" s="74" t="s">
        <v>190</v>
      </c>
      <c r="E26" s="2">
        <v>0</v>
      </c>
      <c r="F26" s="2">
        <f t="shared" ref="F26" si="16">F27</f>
        <v>0</v>
      </c>
      <c r="G26" s="2" t="e">
        <f t="shared" si="3"/>
        <v>#DIV/0!</v>
      </c>
      <c r="H26" s="2"/>
      <c r="I26" s="15"/>
      <c r="J26" s="15"/>
      <c r="K26" s="15"/>
      <c r="L26" s="15"/>
      <c r="M26" s="15"/>
    </row>
    <row r="27" spans="1:14" ht="29.45" customHeight="1" x14ac:dyDescent="0.25">
      <c r="A27" s="94"/>
      <c r="B27" s="81"/>
      <c r="C27" s="26" t="s">
        <v>7</v>
      </c>
      <c r="D27" s="76"/>
      <c r="E27" s="2">
        <v>0</v>
      </c>
      <c r="F27" s="2">
        <v>0</v>
      </c>
      <c r="G27" s="2" t="e">
        <f t="shared" si="3"/>
        <v>#DIV/0!</v>
      </c>
      <c r="H27" s="14"/>
      <c r="I27" s="15"/>
      <c r="J27" s="15"/>
      <c r="K27" s="15"/>
      <c r="L27" s="15"/>
      <c r="M27" s="15"/>
    </row>
    <row r="28" spans="1:14" x14ac:dyDescent="0.25">
      <c r="A28" s="77" t="s">
        <v>9</v>
      </c>
      <c r="B28" s="77"/>
      <c r="C28" s="38" t="s">
        <v>6</v>
      </c>
      <c r="D28" s="38"/>
      <c r="E28" s="16">
        <f t="shared" ref="E28" si="17">E29</f>
        <v>1350</v>
      </c>
      <c r="F28" s="16">
        <f t="shared" ref="F28" si="18">F29</f>
        <v>138.4</v>
      </c>
      <c r="G28" s="16">
        <f t="shared" si="3"/>
        <v>10.251851851851852</v>
      </c>
      <c r="H28" s="14"/>
      <c r="I28" s="15"/>
      <c r="J28" s="15"/>
      <c r="K28" s="15"/>
      <c r="L28" s="15"/>
      <c r="M28" s="15"/>
    </row>
    <row r="29" spans="1:14" x14ac:dyDescent="0.25">
      <c r="A29" s="77"/>
      <c r="B29" s="77"/>
      <c r="C29" s="38" t="s">
        <v>7</v>
      </c>
      <c r="D29" s="38"/>
      <c r="E29" s="16">
        <v>1350</v>
      </c>
      <c r="F29" s="16">
        <f t="shared" ref="F29" si="19">F27+F25+F23+F21</f>
        <v>138.4</v>
      </c>
      <c r="G29" s="16">
        <f t="shared" si="3"/>
        <v>10.251851851851852</v>
      </c>
      <c r="H29" s="14"/>
      <c r="I29" s="15"/>
      <c r="J29" s="15"/>
      <c r="K29" s="15"/>
      <c r="L29" s="15"/>
      <c r="M29" s="15"/>
    </row>
    <row r="30" spans="1:14" ht="18" customHeight="1" x14ac:dyDescent="0.25">
      <c r="A30" s="82" t="s">
        <v>10</v>
      </c>
      <c r="B30" s="83"/>
      <c r="C30" s="83"/>
      <c r="D30" s="83"/>
      <c r="E30" s="83"/>
      <c r="F30" s="83"/>
      <c r="G30" s="83"/>
      <c r="H30" s="14"/>
      <c r="I30" s="15"/>
      <c r="J30" s="15"/>
      <c r="K30" s="15"/>
      <c r="L30" s="15"/>
      <c r="M30" s="15"/>
    </row>
    <row r="31" spans="1:14" ht="30" customHeight="1" x14ac:dyDescent="0.25">
      <c r="A31" s="78" t="s">
        <v>11</v>
      </c>
      <c r="B31" s="77" t="s">
        <v>157</v>
      </c>
      <c r="C31" s="28" t="s">
        <v>6</v>
      </c>
      <c r="D31" s="84"/>
      <c r="E31" s="16">
        <f t="shared" ref="E31:E33" si="20">E36</f>
        <v>92182.5</v>
      </c>
      <c r="F31" s="16">
        <f t="shared" ref="F31" si="21">F36</f>
        <v>0</v>
      </c>
      <c r="G31" s="16">
        <f t="shared" si="3"/>
        <v>0</v>
      </c>
      <c r="H31" s="14"/>
      <c r="I31" s="15"/>
      <c r="J31" s="15"/>
      <c r="K31" s="15"/>
      <c r="L31" s="15"/>
      <c r="M31" s="15"/>
    </row>
    <row r="32" spans="1:14" ht="30" customHeight="1" x14ac:dyDescent="0.25">
      <c r="A32" s="78"/>
      <c r="B32" s="77"/>
      <c r="C32" s="49" t="s">
        <v>186</v>
      </c>
      <c r="D32" s="85"/>
      <c r="E32" s="16">
        <f t="shared" si="20"/>
        <v>26920.9</v>
      </c>
      <c r="F32" s="16">
        <f t="shared" ref="F32" si="22">F37</f>
        <v>0</v>
      </c>
      <c r="G32" s="16">
        <f t="shared" si="3"/>
        <v>0</v>
      </c>
      <c r="H32" s="14"/>
      <c r="I32" s="15"/>
      <c r="J32" s="15"/>
      <c r="K32" s="15"/>
      <c r="L32" s="15"/>
      <c r="M32" s="15"/>
    </row>
    <row r="33" spans="1:13" ht="30" customHeight="1" x14ac:dyDescent="0.25">
      <c r="A33" s="78"/>
      <c r="B33" s="77"/>
      <c r="C33" s="49" t="s">
        <v>8</v>
      </c>
      <c r="D33" s="85"/>
      <c r="E33" s="16">
        <f t="shared" si="20"/>
        <v>46958.6</v>
      </c>
      <c r="F33" s="16">
        <f t="shared" ref="F33" si="23">F38</f>
        <v>0</v>
      </c>
      <c r="G33" s="16">
        <f t="shared" si="3"/>
        <v>0</v>
      </c>
      <c r="H33" s="14"/>
      <c r="I33" s="15"/>
      <c r="J33" s="15"/>
      <c r="K33" s="15"/>
      <c r="L33" s="15"/>
      <c r="M33" s="15"/>
    </row>
    <row r="34" spans="1:13" ht="30" customHeight="1" x14ac:dyDescent="0.25">
      <c r="A34" s="78"/>
      <c r="B34" s="77"/>
      <c r="C34" s="38" t="s">
        <v>7</v>
      </c>
      <c r="D34" s="85"/>
      <c r="E34" s="16">
        <f>E39</f>
        <v>18303</v>
      </c>
      <c r="F34" s="16">
        <f t="shared" ref="F34" si="24">F40</f>
        <v>0</v>
      </c>
      <c r="G34" s="16">
        <f t="shared" si="3"/>
        <v>0</v>
      </c>
      <c r="H34" s="14"/>
      <c r="I34" s="15"/>
      <c r="J34" s="15"/>
      <c r="K34" s="15"/>
      <c r="L34" s="15"/>
      <c r="M34" s="15"/>
    </row>
    <row r="35" spans="1:13" ht="46.5" customHeight="1" x14ac:dyDescent="0.25">
      <c r="A35" s="78"/>
      <c r="B35" s="79"/>
      <c r="C35" s="36" t="s">
        <v>212</v>
      </c>
      <c r="D35" s="86"/>
      <c r="E35" s="16">
        <f>E40</f>
        <v>4508.2</v>
      </c>
      <c r="F35" s="16">
        <f t="shared" ref="F35" si="25">F43+F58</f>
        <v>0</v>
      </c>
      <c r="G35" s="16">
        <f t="shared" si="3"/>
        <v>0</v>
      </c>
      <c r="H35" s="14"/>
      <c r="I35" s="15"/>
      <c r="J35" s="15"/>
      <c r="K35" s="15"/>
      <c r="L35" s="15"/>
      <c r="M35" s="15"/>
    </row>
    <row r="36" spans="1:13" ht="26.25" customHeight="1" x14ac:dyDescent="0.25">
      <c r="A36" s="73" t="s">
        <v>12</v>
      </c>
      <c r="B36" s="80" t="s">
        <v>46</v>
      </c>
      <c r="C36" s="26" t="s">
        <v>6</v>
      </c>
      <c r="D36" s="74"/>
      <c r="E36" s="2">
        <f>E37+E38+E39</f>
        <v>92182.5</v>
      </c>
      <c r="F36" s="2">
        <f t="shared" ref="F36" si="26">F37+F38+F40</f>
        <v>0</v>
      </c>
      <c r="G36" s="2">
        <f t="shared" si="3"/>
        <v>0</v>
      </c>
      <c r="H36" s="14"/>
      <c r="I36" s="15"/>
      <c r="J36" s="15"/>
      <c r="K36" s="15"/>
      <c r="L36" s="15"/>
      <c r="M36" s="15"/>
    </row>
    <row r="37" spans="1:13" ht="26.25" customHeight="1" x14ac:dyDescent="0.25">
      <c r="A37" s="73"/>
      <c r="B37" s="80"/>
      <c r="C37" s="50" t="s">
        <v>186</v>
      </c>
      <c r="D37" s="75"/>
      <c r="E37" s="2">
        <f t="shared" ref="E37" si="27">E45</f>
        <v>26920.9</v>
      </c>
      <c r="F37" s="2">
        <f t="shared" ref="F37" si="28">F45</f>
        <v>0</v>
      </c>
      <c r="G37" s="2">
        <f t="shared" si="3"/>
        <v>0</v>
      </c>
      <c r="H37" s="14"/>
      <c r="I37" s="15"/>
      <c r="J37" s="15"/>
      <c r="K37" s="15"/>
      <c r="L37" s="15"/>
      <c r="M37" s="15"/>
    </row>
    <row r="38" spans="1:13" ht="26.25" customHeight="1" x14ac:dyDescent="0.25">
      <c r="A38" s="73"/>
      <c r="B38" s="80"/>
      <c r="C38" s="50" t="s">
        <v>8</v>
      </c>
      <c r="D38" s="75"/>
      <c r="E38" s="2">
        <f>E46</f>
        <v>46958.6</v>
      </c>
      <c r="F38" s="2">
        <f t="shared" ref="F38" si="29">F46</f>
        <v>0</v>
      </c>
      <c r="G38" s="2">
        <f t="shared" si="3"/>
        <v>0</v>
      </c>
      <c r="H38" s="14"/>
      <c r="I38" s="15"/>
      <c r="J38" s="15"/>
      <c r="K38" s="15"/>
      <c r="L38" s="15"/>
      <c r="M38" s="15"/>
    </row>
    <row r="39" spans="1:13" ht="26.25" customHeight="1" x14ac:dyDescent="0.25">
      <c r="A39" s="73"/>
      <c r="B39" s="80"/>
      <c r="C39" s="54" t="s">
        <v>7</v>
      </c>
      <c r="D39" s="75"/>
      <c r="E39" s="2">
        <f>E47+E57</f>
        <v>18303</v>
      </c>
      <c r="F39" s="2">
        <f t="shared" ref="F39" si="30">F47+F57</f>
        <v>0</v>
      </c>
      <c r="G39" s="2">
        <f t="shared" si="3"/>
        <v>0</v>
      </c>
      <c r="H39" s="14"/>
      <c r="I39" s="15"/>
      <c r="J39" s="15"/>
      <c r="K39" s="15"/>
      <c r="L39" s="15"/>
      <c r="M39" s="15"/>
    </row>
    <row r="40" spans="1:13" ht="39.75" customHeight="1" x14ac:dyDescent="0.25">
      <c r="A40" s="73"/>
      <c r="B40" s="81"/>
      <c r="C40" s="54" t="s">
        <v>212</v>
      </c>
      <c r="D40" s="76"/>
      <c r="E40" s="2">
        <f>E58</f>
        <v>4508.2</v>
      </c>
      <c r="F40" s="2">
        <f t="shared" ref="F40" si="31">F42+F47+F57</f>
        <v>0</v>
      </c>
      <c r="G40" s="2">
        <f t="shared" si="3"/>
        <v>0</v>
      </c>
      <c r="H40" s="14"/>
      <c r="I40" s="15"/>
      <c r="J40" s="15"/>
      <c r="K40" s="15"/>
      <c r="L40" s="15"/>
      <c r="M40" s="15"/>
    </row>
    <row r="41" spans="1:13" ht="28.5" hidden="1" customHeight="1" x14ac:dyDescent="0.25">
      <c r="A41" s="73" t="s">
        <v>13</v>
      </c>
      <c r="B41" s="74" t="s">
        <v>166</v>
      </c>
      <c r="C41" s="26" t="s">
        <v>6</v>
      </c>
      <c r="D41" s="87" t="s">
        <v>191</v>
      </c>
      <c r="E41" s="2">
        <v>0</v>
      </c>
      <c r="F41" s="2"/>
      <c r="G41" s="2" t="e">
        <f t="shared" si="3"/>
        <v>#DIV/0!</v>
      </c>
      <c r="H41" s="14"/>
      <c r="I41" s="15"/>
      <c r="J41" s="15"/>
      <c r="K41" s="15"/>
      <c r="L41" s="15"/>
      <c r="M41" s="15"/>
    </row>
    <row r="42" spans="1:13" ht="21.75" hidden="1" customHeight="1" x14ac:dyDescent="0.25">
      <c r="A42" s="73"/>
      <c r="B42" s="75"/>
      <c r="C42" s="26" t="s">
        <v>7</v>
      </c>
      <c r="D42" s="88"/>
      <c r="E42" s="2">
        <v>0</v>
      </c>
      <c r="F42" s="2"/>
      <c r="G42" s="2" t="e">
        <f t="shared" si="3"/>
        <v>#DIV/0!</v>
      </c>
      <c r="H42" s="14"/>
      <c r="I42" s="15"/>
      <c r="J42" s="15"/>
      <c r="K42" s="15"/>
      <c r="L42" s="15"/>
      <c r="M42" s="15"/>
    </row>
    <row r="43" spans="1:13" ht="0.75" customHeight="1" x14ac:dyDescent="0.25">
      <c r="A43" s="73"/>
      <c r="B43" s="76"/>
      <c r="C43" s="26" t="s">
        <v>212</v>
      </c>
      <c r="D43" s="89"/>
      <c r="E43" s="2">
        <v>0</v>
      </c>
      <c r="F43" s="2"/>
      <c r="G43" s="2" t="e">
        <f t="shared" si="3"/>
        <v>#DIV/0!</v>
      </c>
      <c r="H43" s="14"/>
      <c r="I43" s="15"/>
      <c r="J43" s="15"/>
      <c r="K43" s="15"/>
      <c r="L43" s="15"/>
      <c r="M43" s="15"/>
    </row>
    <row r="44" spans="1:13" ht="26.25" customHeight="1" x14ac:dyDescent="0.25">
      <c r="A44" s="87" t="s">
        <v>14</v>
      </c>
      <c r="B44" s="80" t="s">
        <v>216</v>
      </c>
      <c r="C44" s="26" t="s">
        <v>6</v>
      </c>
      <c r="D44" s="87" t="s">
        <v>219</v>
      </c>
      <c r="E44" s="2">
        <f>E47+E46+E45</f>
        <v>87674.299999999988</v>
      </c>
      <c r="F44" s="2">
        <f>F45+F46+F47</f>
        <v>0</v>
      </c>
      <c r="G44" s="2">
        <f t="shared" si="3"/>
        <v>0</v>
      </c>
      <c r="H44" s="136" t="s">
        <v>230</v>
      </c>
      <c r="I44" s="15"/>
      <c r="J44" s="15"/>
      <c r="K44" s="15"/>
      <c r="L44" s="15"/>
      <c r="M44" s="15"/>
    </row>
    <row r="45" spans="1:13" ht="26.25" customHeight="1" x14ac:dyDescent="0.25">
      <c r="A45" s="88"/>
      <c r="B45" s="80"/>
      <c r="C45" s="50" t="s">
        <v>186</v>
      </c>
      <c r="D45" s="88"/>
      <c r="E45" s="2">
        <f>E49+E53</f>
        <v>26920.9</v>
      </c>
      <c r="F45" s="2">
        <f t="shared" ref="F45:F47" si="32">F46+F47+F48</f>
        <v>0</v>
      </c>
      <c r="G45" s="2">
        <f t="shared" si="3"/>
        <v>0</v>
      </c>
      <c r="H45" s="137"/>
      <c r="I45" s="15"/>
      <c r="J45" s="15"/>
      <c r="K45" s="15"/>
      <c r="L45" s="15"/>
      <c r="M45" s="15"/>
    </row>
    <row r="46" spans="1:13" ht="26.25" customHeight="1" x14ac:dyDescent="0.25">
      <c r="A46" s="88"/>
      <c r="B46" s="80"/>
      <c r="C46" s="50" t="s">
        <v>8</v>
      </c>
      <c r="D46" s="88"/>
      <c r="E46" s="2">
        <f>E50+E54</f>
        <v>46958.6</v>
      </c>
      <c r="F46" s="2">
        <f t="shared" si="32"/>
        <v>0</v>
      </c>
      <c r="G46" s="2">
        <f t="shared" si="3"/>
        <v>0</v>
      </c>
      <c r="H46" s="137"/>
      <c r="I46" s="15"/>
      <c r="J46" s="15"/>
      <c r="K46" s="15"/>
      <c r="L46" s="15"/>
      <c r="M46" s="15"/>
    </row>
    <row r="47" spans="1:13" ht="26.25" customHeight="1" x14ac:dyDescent="0.25">
      <c r="A47" s="88"/>
      <c r="B47" s="80"/>
      <c r="C47" s="26" t="s">
        <v>7</v>
      </c>
      <c r="D47" s="89"/>
      <c r="E47" s="2">
        <f>E51+E55</f>
        <v>13794.8</v>
      </c>
      <c r="F47" s="2">
        <f t="shared" si="32"/>
        <v>0</v>
      </c>
      <c r="G47" s="2">
        <f t="shared" si="3"/>
        <v>0</v>
      </c>
      <c r="H47" s="137"/>
      <c r="I47" s="15"/>
      <c r="J47" s="15"/>
      <c r="K47" s="15"/>
      <c r="L47" s="15"/>
      <c r="M47" s="15"/>
    </row>
    <row r="48" spans="1:13" ht="26.25" customHeight="1" x14ac:dyDescent="0.25">
      <c r="A48" s="88"/>
      <c r="B48" s="80" t="s">
        <v>216</v>
      </c>
      <c r="C48" s="54" t="s">
        <v>6</v>
      </c>
      <c r="D48" s="87" t="s">
        <v>218</v>
      </c>
      <c r="E48" s="2">
        <f>E49+E50+E51</f>
        <v>66686.600000000006</v>
      </c>
      <c r="F48" s="2">
        <f t="shared" ref="F48" si="33">F49+F50+F51</f>
        <v>0</v>
      </c>
      <c r="G48" s="2">
        <f t="shared" si="3"/>
        <v>0</v>
      </c>
      <c r="H48" s="137"/>
      <c r="I48" s="15"/>
      <c r="J48" s="15"/>
      <c r="K48" s="15"/>
      <c r="L48" s="15"/>
      <c r="M48" s="15"/>
    </row>
    <row r="49" spans="1:13" ht="26.25" customHeight="1" x14ac:dyDescent="0.25">
      <c r="A49" s="88"/>
      <c r="B49" s="80"/>
      <c r="C49" s="54" t="s">
        <v>186</v>
      </c>
      <c r="D49" s="88"/>
      <c r="E49" s="2">
        <v>18420.900000000001</v>
      </c>
      <c r="F49" s="2">
        <v>0</v>
      </c>
      <c r="G49" s="2">
        <f t="shared" si="3"/>
        <v>0</v>
      </c>
      <c r="H49" s="137"/>
      <c r="I49" s="15"/>
      <c r="J49" s="15"/>
      <c r="K49" s="15"/>
      <c r="L49" s="15"/>
      <c r="M49" s="15"/>
    </row>
    <row r="50" spans="1:13" ht="26.25" customHeight="1" x14ac:dyDescent="0.25">
      <c r="A50" s="88"/>
      <c r="B50" s="80"/>
      <c r="C50" s="54" t="s">
        <v>8</v>
      </c>
      <c r="D50" s="88"/>
      <c r="E50" s="2">
        <v>36569.699999999997</v>
      </c>
      <c r="F50" s="2">
        <v>0</v>
      </c>
      <c r="G50" s="2">
        <f t="shared" si="3"/>
        <v>0</v>
      </c>
      <c r="H50" s="137"/>
      <c r="I50" s="15"/>
      <c r="J50" s="15"/>
      <c r="K50" s="15"/>
      <c r="L50" s="15"/>
      <c r="M50" s="15"/>
    </row>
    <row r="51" spans="1:13" ht="26.25" customHeight="1" x14ac:dyDescent="0.25">
      <c r="A51" s="88"/>
      <c r="B51" s="80"/>
      <c r="C51" s="54" t="s">
        <v>7</v>
      </c>
      <c r="D51" s="89"/>
      <c r="E51" s="2">
        <v>11696</v>
      </c>
      <c r="F51" s="2">
        <v>0</v>
      </c>
      <c r="G51" s="2">
        <f t="shared" si="3"/>
        <v>0</v>
      </c>
      <c r="H51" s="137"/>
      <c r="I51" s="15"/>
      <c r="J51" s="15"/>
      <c r="K51" s="15"/>
      <c r="L51" s="15"/>
      <c r="M51" s="15"/>
    </row>
    <row r="52" spans="1:13" ht="26.25" customHeight="1" x14ac:dyDescent="0.25">
      <c r="A52" s="88"/>
      <c r="B52" s="80" t="s">
        <v>216</v>
      </c>
      <c r="C52" s="54" t="s">
        <v>6</v>
      </c>
      <c r="D52" s="87" t="s">
        <v>190</v>
      </c>
      <c r="E52" s="2">
        <f>E53+E54+E55</f>
        <v>20987.7</v>
      </c>
      <c r="F52" s="2">
        <f t="shared" ref="F52" si="34">F53+F54+F55</f>
        <v>0</v>
      </c>
      <c r="G52" s="2">
        <f t="shared" si="3"/>
        <v>0</v>
      </c>
      <c r="H52" s="137"/>
      <c r="I52" s="15"/>
      <c r="J52" s="15"/>
      <c r="K52" s="15"/>
      <c r="L52" s="15"/>
      <c r="M52" s="15"/>
    </row>
    <row r="53" spans="1:13" ht="26.25" customHeight="1" x14ac:dyDescent="0.25">
      <c r="A53" s="88"/>
      <c r="B53" s="80"/>
      <c r="C53" s="54" t="s">
        <v>186</v>
      </c>
      <c r="D53" s="88"/>
      <c r="E53" s="2">
        <v>8500</v>
      </c>
      <c r="F53" s="2">
        <v>0</v>
      </c>
      <c r="G53" s="2">
        <f t="shared" si="3"/>
        <v>0</v>
      </c>
      <c r="H53" s="137"/>
      <c r="I53" s="15"/>
      <c r="J53" s="15"/>
      <c r="K53" s="15"/>
      <c r="L53" s="15"/>
      <c r="M53" s="15"/>
    </row>
    <row r="54" spans="1:13" ht="26.25" customHeight="1" x14ac:dyDescent="0.25">
      <c r="A54" s="88"/>
      <c r="B54" s="80"/>
      <c r="C54" s="54" t="s">
        <v>8</v>
      </c>
      <c r="D54" s="88"/>
      <c r="E54" s="2">
        <v>10388.9</v>
      </c>
      <c r="F54" s="2">
        <v>0</v>
      </c>
      <c r="G54" s="2">
        <f t="shared" si="3"/>
        <v>0</v>
      </c>
      <c r="H54" s="137"/>
      <c r="I54" s="15"/>
      <c r="J54" s="15"/>
      <c r="K54" s="15"/>
      <c r="L54" s="15"/>
      <c r="M54" s="15"/>
    </row>
    <row r="55" spans="1:13" ht="26.25" customHeight="1" x14ac:dyDescent="0.25">
      <c r="A55" s="89"/>
      <c r="B55" s="80"/>
      <c r="C55" s="54" t="s">
        <v>7</v>
      </c>
      <c r="D55" s="89"/>
      <c r="E55" s="2">
        <v>2098.8000000000002</v>
      </c>
      <c r="F55" s="2">
        <v>0</v>
      </c>
      <c r="G55" s="2">
        <f t="shared" si="3"/>
        <v>0</v>
      </c>
      <c r="H55" s="138"/>
      <c r="I55" s="15"/>
      <c r="J55" s="15"/>
      <c r="K55" s="15"/>
      <c r="L55" s="15"/>
      <c r="M55" s="15"/>
    </row>
    <row r="56" spans="1:13" ht="26.25" customHeight="1" x14ac:dyDescent="0.25">
      <c r="A56" s="73" t="s">
        <v>16</v>
      </c>
      <c r="B56" s="80" t="s">
        <v>167</v>
      </c>
      <c r="C56" s="26" t="s">
        <v>6</v>
      </c>
      <c r="D56" s="87" t="s">
        <v>190</v>
      </c>
      <c r="E56" s="2">
        <f>E57</f>
        <v>4508.2</v>
      </c>
      <c r="F56" s="2">
        <f t="shared" ref="F56:F58" si="35">F57</f>
        <v>0</v>
      </c>
      <c r="G56" s="2">
        <f t="shared" si="3"/>
        <v>0</v>
      </c>
      <c r="H56" s="134" t="s">
        <v>231</v>
      </c>
      <c r="I56" s="15"/>
      <c r="J56" s="15"/>
      <c r="K56" s="15"/>
      <c r="L56" s="15"/>
      <c r="M56" s="15"/>
    </row>
    <row r="57" spans="1:13" ht="25.5" customHeight="1" x14ac:dyDescent="0.25">
      <c r="A57" s="73"/>
      <c r="B57" s="80"/>
      <c r="C57" s="26" t="s">
        <v>7</v>
      </c>
      <c r="D57" s="88"/>
      <c r="E57" s="2">
        <v>4508.2</v>
      </c>
      <c r="F57" s="2">
        <f t="shared" si="35"/>
        <v>0</v>
      </c>
      <c r="G57" s="2">
        <f t="shared" si="3"/>
        <v>0</v>
      </c>
      <c r="H57" s="139"/>
      <c r="I57" s="15"/>
      <c r="J57" s="15"/>
      <c r="K57" s="15"/>
      <c r="L57" s="15"/>
      <c r="M57" s="15"/>
    </row>
    <row r="58" spans="1:13" ht="47.25" customHeight="1" x14ac:dyDescent="0.25">
      <c r="A58" s="73"/>
      <c r="B58" s="80"/>
      <c r="C58" s="36" t="s">
        <v>212</v>
      </c>
      <c r="D58" s="89"/>
      <c r="E58" s="2">
        <f>E57</f>
        <v>4508.2</v>
      </c>
      <c r="F58" s="2">
        <f t="shared" si="35"/>
        <v>0</v>
      </c>
      <c r="G58" s="2">
        <f t="shared" si="3"/>
        <v>0</v>
      </c>
      <c r="H58" s="135"/>
      <c r="I58" s="15"/>
      <c r="J58" s="15"/>
      <c r="K58" s="15"/>
      <c r="L58" s="15"/>
      <c r="M58" s="15"/>
    </row>
    <row r="59" spans="1:13" ht="25.5" hidden="1" customHeight="1" x14ac:dyDescent="0.25">
      <c r="A59" s="73" t="s">
        <v>17</v>
      </c>
      <c r="B59" s="80" t="s">
        <v>178</v>
      </c>
      <c r="C59" s="26" t="s">
        <v>6</v>
      </c>
      <c r="D59" s="32"/>
      <c r="E59" s="2">
        <v>0</v>
      </c>
      <c r="F59" s="2"/>
      <c r="G59" s="2" t="e">
        <f t="shared" si="3"/>
        <v>#DIV/0!</v>
      </c>
      <c r="H59" s="14"/>
      <c r="I59" s="15"/>
      <c r="J59" s="15"/>
      <c r="K59" s="15"/>
      <c r="L59" s="15"/>
      <c r="M59" s="15"/>
    </row>
    <row r="60" spans="1:13" ht="25.5" hidden="1" customHeight="1" x14ac:dyDescent="0.25">
      <c r="A60" s="73"/>
      <c r="B60" s="80"/>
      <c r="C60" s="26" t="s">
        <v>7</v>
      </c>
      <c r="D60" s="32"/>
      <c r="E60" s="2">
        <v>0</v>
      </c>
      <c r="F60" s="2"/>
      <c r="G60" s="2" t="e">
        <f t="shared" si="3"/>
        <v>#DIV/0!</v>
      </c>
      <c r="H60" s="14"/>
      <c r="I60" s="15"/>
      <c r="J60" s="15"/>
      <c r="K60" s="15"/>
      <c r="L60" s="15"/>
      <c r="M60" s="15"/>
    </row>
    <row r="61" spans="1:13" ht="25.5" hidden="1" customHeight="1" x14ac:dyDescent="0.25">
      <c r="A61" s="73" t="s">
        <v>86</v>
      </c>
      <c r="B61" s="80" t="s">
        <v>94</v>
      </c>
      <c r="C61" s="26" t="s">
        <v>6</v>
      </c>
      <c r="D61" s="32"/>
      <c r="E61" s="2">
        <v>0</v>
      </c>
      <c r="F61" s="2"/>
      <c r="G61" s="2" t="e">
        <f t="shared" si="3"/>
        <v>#DIV/0!</v>
      </c>
      <c r="H61" s="14"/>
      <c r="I61" s="15"/>
      <c r="J61" s="15"/>
      <c r="K61" s="15"/>
      <c r="L61" s="15"/>
      <c r="M61" s="15"/>
    </row>
    <row r="62" spans="1:13" ht="25.5" hidden="1" customHeight="1" x14ac:dyDescent="0.25">
      <c r="A62" s="73"/>
      <c r="B62" s="80"/>
      <c r="C62" s="26" t="s">
        <v>7</v>
      </c>
      <c r="D62" s="32"/>
      <c r="E62" s="2">
        <v>0</v>
      </c>
      <c r="F62" s="2"/>
      <c r="G62" s="2" t="e">
        <f t="shared" si="3"/>
        <v>#DIV/0!</v>
      </c>
      <c r="H62" s="14"/>
      <c r="I62" s="15"/>
      <c r="J62" s="15"/>
      <c r="K62" s="15"/>
      <c r="L62" s="15"/>
      <c r="M62" s="15"/>
    </row>
    <row r="63" spans="1:13" ht="25.5" hidden="1" customHeight="1" x14ac:dyDescent="0.25">
      <c r="A63" s="73" t="s">
        <v>91</v>
      </c>
      <c r="B63" s="80"/>
      <c r="C63" s="26" t="s">
        <v>6</v>
      </c>
      <c r="D63" s="32"/>
      <c r="E63" s="2">
        <v>0</v>
      </c>
      <c r="F63" s="2"/>
      <c r="G63" s="2" t="e">
        <f t="shared" si="3"/>
        <v>#DIV/0!</v>
      </c>
      <c r="H63" s="14"/>
      <c r="I63" s="15"/>
      <c r="J63" s="15"/>
      <c r="K63" s="15"/>
      <c r="L63" s="15"/>
      <c r="M63" s="15"/>
    </row>
    <row r="64" spans="1:13" ht="25.5" hidden="1" customHeight="1" x14ac:dyDescent="0.25">
      <c r="A64" s="73"/>
      <c r="B64" s="80"/>
      <c r="C64" s="26" t="s">
        <v>7</v>
      </c>
      <c r="D64" s="32"/>
      <c r="E64" s="2">
        <v>0</v>
      </c>
      <c r="F64" s="2"/>
      <c r="G64" s="2" t="e">
        <f t="shared" si="3"/>
        <v>#DIV/0!</v>
      </c>
      <c r="H64" s="14"/>
      <c r="I64" s="15"/>
      <c r="J64" s="15"/>
      <c r="K64" s="15"/>
      <c r="L64" s="15"/>
      <c r="M64" s="15"/>
    </row>
    <row r="65" spans="1:13" ht="25.5" hidden="1" customHeight="1" x14ac:dyDescent="0.25">
      <c r="A65" s="73" t="s">
        <v>93</v>
      </c>
      <c r="B65" s="80"/>
      <c r="C65" s="26" t="s">
        <v>6</v>
      </c>
      <c r="D65" s="32"/>
      <c r="E65" s="2">
        <v>0</v>
      </c>
      <c r="F65" s="2"/>
      <c r="G65" s="2" t="e">
        <f t="shared" si="3"/>
        <v>#DIV/0!</v>
      </c>
      <c r="H65" s="14"/>
      <c r="I65" s="15"/>
      <c r="J65" s="15"/>
      <c r="K65" s="15"/>
      <c r="L65" s="15"/>
      <c r="M65" s="15"/>
    </row>
    <row r="66" spans="1:13" ht="32.25" hidden="1" customHeight="1" x14ac:dyDescent="0.25">
      <c r="A66" s="73"/>
      <c r="B66" s="80"/>
      <c r="C66" s="26" t="s">
        <v>7</v>
      </c>
      <c r="D66" s="32"/>
      <c r="E66" s="2">
        <v>0</v>
      </c>
      <c r="F66" s="2"/>
      <c r="G66" s="2" t="e">
        <f t="shared" si="3"/>
        <v>#DIV/0!</v>
      </c>
      <c r="H66" s="14"/>
      <c r="I66" s="15"/>
      <c r="J66" s="15"/>
      <c r="K66" s="15"/>
      <c r="L66" s="15"/>
      <c r="M66" s="15"/>
    </row>
    <row r="67" spans="1:13" ht="25.5" hidden="1" customHeight="1" x14ac:dyDescent="0.25">
      <c r="A67" s="73" t="s">
        <v>115</v>
      </c>
      <c r="B67" s="80"/>
      <c r="C67" s="26" t="s">
        <v>6</v>
      </c>
      <c r="D67" s="32"/>
      <c r="E67" s="2">
        <v>0</v>
      </c>
      <c r="F67" s="2"/>
      <c r="G67" s="2" t="e">
        <f t="shared" si="3"/>
        <v>#DIV/0!</v>
      </c>
      <c r="H67" s="14"/>
      <c r="I67" s="15"/>
      <c r="J67" s="15"/>
      <c r="K67" s="15"/>
      <c r="L67" s="15"/>
      <c r="M67" s="15"/>
    </row>
    <row r="68" spans="1:13" ht="29.25" hidden="1" customHeight="1" x14ac:dyDescent="0.25">
      <c r="A68" s="73"/>
      <c r="B68" s="80"/>
      <c r="C68" s="26" t="s">
        <v>7</v>
      </c>
      <c r="D68" s="32"/>
      <c r="E68" s="2">
        <v>0</v>
      </c>
      <c r="F68" s="2"/>
      <c r="G68" s="2" t="e">
        <f t="shared" si="3"/>
        <v>#DIV/0!</v>
      </c>
      <c r="H68" s="14"/>
      <c r="I68" s="15"/>
      <c r="J68" s="15"/>
      <c r="K68" s="15"/>
      <c r="L68" s="15"/>
      <c r="M68" s="15"/>
    </row>
    <row r="69" spans="1:13" ht="25.5" hidden="1" customHeight="1" x14ac:dyDescent="0.25">
      <c r="A69" s="73" t="s">
        <v>116</v>
      </c>
      <c r="B69" s="80"/>
      <c r="C69" s="26" t="s">
        <v>6</v>
      </c>
      <c r="D69" s="32"/>
      <c r="E69" s="2">
        <v>0</v>
      </c>
      <c r="F69" s="2"/>
      <c r="G69" s="2" t="e">
        <f t="shared" si="3"/>
        <v>#DIV/0!</v>
      </c>
      <c r="H69" s="14"/>
      <c r="I69" s="15"/>
      <c r="J69" s="15"/>
      <c r="K69" s="15"/>
      <c r="L69" s="15"/>
      <c r="M69" s="15"/>
    </row>
    <row r="70" spans="1:13" ht="33" hidden="1" customHeight="1" x14ac:dyDescent="0.25">
      <c r="A70" s="73"/>
      <c r="B70" s="80"/>
      <c r="C70" s="26" t="s">
        <v>7</v>
      </c>
      <c r="D70" s="32"/>
      <c r="E70" s="2">
        <v>0</v>
      </c>
      <c r="F70" s="2"/>
      <c r="G70" s="2" t="e">
        <f t="shared" si="3"/>
        <v>#DIV/0!</v>
      </c>
      <c r="H70" s="14"/>
      <c r="I70" s="15"/>
      <c r="J70" s="15"/>
      <c r="K70" s="15"/>
      <c r="L70" s="15"/>
      <c r="M70" s="15"/>
    </row>
    <row r="71" spans="1:13" ht="25.5" hidden="1" customHeight="1" x14ac:dyDescent="0.25">
      <c r="A71" s="73" t="s">
        <v>18</v>
      </c>
      <c r="B71" s="80" t="s">
        <v>19</v>
      </c>
      <c r="C71" s="26" t="s">
        <v>6</v>
      </c>
      <c r="D71" s="32"/>
      <c r="E71" s="2">
        <v>0</v>
      </c>
      <c r="F71" s="2"/>
      <c r="G71" s="2" t="e">
        <f t="shared" si="3"/>
        <v>#DIV/0!</v>
      </c>
      <c r="H71" s="14"/>
      <c r="I71" s="15"/>
      <c r="J71" s="15"/>
      <c r="K71" s="15"/>
      <c r="L71" s="15"/>
      <c r="M71" s="15"/>
    </row>
    <row r="72" spans="1:13" ht="29.25" hidden="1" customHeight="1" x14ac:dyDescent="0.25">
      <c r="A72" s="73"/>
      <c r="B72" s="80"/>
      <c r="C72" s="26" t="s">
        <v>7</v>
      </c>
      <c r="D72" s="32"/>
      <c r="E72" s="2">
        <v>0</v>
      </c>
      <c r="F72" s="2"/>
      <c r="G72" s="2" t="e">
        <f t="shared" si="3"/>
        <v>#DIV/0!</v>
      </c>
      <c r="H72" s="14"/>
      <c r="I72" s="15"/>
      <c r="J72" s="15"/>
      <c r="K72" s="15"/>
      <c r="L72" s="15"/>
      <c r="M72" s="15"/>
    </row>
    <row r="73" spans="1:13" ht="25.5" hidden="1" customHeight="1" x14ac:dyDescent="0.25">
      <c r="A73" s="73" t="s">
        <v>20</v>
      </c>
      <c r="B73" s="80" t="s">
        <v>47</v>
      </c>
      <c r="C73" s="26" t="s">
        <v>6</v>
      </c>
      <c r="D73" s="32"/>
      <c r="E73" s="2">
        <v>0</v>
      </c>
      <c r="F73" s="2"/>
      <c r="G73" s="2" t="e">
        <f t="shared" si="3"/>
        <v>#DIV/0!</v>
      </c>
      <c r="H73" s="14"/>
      <c r="I73" s="15"/>
      <c r="J73" s="15"/>
      <c r="K73" s="15"/>
      <c r="L73" s="15"/>
      <c r="M73" s="15"/>
    </row>
    <row r="74" spans="1:13" ht="25.5" hidden="1" customHeight="1" x14ac:dyDescent="0.25">
      <c r="A74" s="73"/>
      <c r="B74" s="80"/>
      <c r="C74" s="26" t="s">
        <v>7</v>
      </c>
      <c r="D74" s="32"/>
      <c r="E74" s="2">
        <v>0</v>
      </c>
      <c r="F74" s="2"/>
      <c r="G74" s="2" t="e">
        <f t="shared" si="3"/>
        <v>#DIV/0!</v>
      </c>
      <c r="H74" s="14"/>
      <c r="I74" s="15"/>
      <c r="J74" s="15"/>
      <c r="K74" s="15"/>
      <c r="L74" s="15"/>
      <c r="M74" s="15"/>
    </row>
    <row r="75" spans="1:13" ht="25.5" hidden="1" customHeight="1" x14ac:dyDescent="0.25">
      <c r="A75" s="73" t="s">
        <v>21</v>
      </c>
      <c r="B75" s="80" t="s">
        <v>22</v>
      </c>
      <c r="C75" s="26" t="s">
        <v>6</v>
      </c>
      <c r="D75" s="32"/>
      <c r="E75" s="2">
        <v>0</v>
      </c>
      <c r="F75" s="2"/>
      <c r="G75" s="2" t="e">
        <f t="shared" ref="G75:G129" si="36">F75/E75*100</f>
        <v>#DIV/0!</v>
      </c>
      <c r="H75" s="14"/>
      <c r="I75" s="15"/>
      <c r="J75" s="15"/>
      <c r="K75" s="15"/>
      <c r="L75" s="15"/>
      <c r="M75" s="15"/>
    </row>
    <row r="76" spans="1:13" ht="25.5" hidden="1" customHeight="1" x14ac:dyDescent="0.25">
      <c r="A76" s="73"/>
      <c r="B76" s="80"/>
      <c r="C76" s="26" t="s">
        <v>7</v>
      </c>
      <c r="D76" s="32"/>
      <c r="E76" s="2">
        <v>0</v>
      </c>
      <c r="F76" s="2"/>
      <c r="G76" s="2" t="e">
        <f t="shared" si="36"/>
        <v>#DIV/0!</v>
      </c>
      <c r="H76" s="14"/>
      <c r="I76" s="15"/>
      <c r="J76" s="15"/>
      <c r="K76" s="15"/>
      <c r="L76" s="15"/>
      <c r="M76" s="15"/>
    </row>
    <row r="77" spans="1:13" s="10" customFormat="1" ht="25.5" hidden="1" customHeight="1" x14ac:dyDescent="0.25">
      <c r="A77" s="73" t="s">
        <v>23</v>
      </c>
      <c r="B77" s="80" t="s">
        <v>85</v>
      </c>
      <c r="C77" s="26" t="s">
        <v>6</v>
      </c>
      <c r="D77" s="32"/>
      <c r="E77" s="2">
        <v>0</v>
      </c>
      <c r="F77" s="2"/>
      <c r="G77" s="2" t="e">
        <f t="shared" si="36"/>
        <v>#DIV/0!</v>
      </c>
      <c r="H77" s="14"/>
      <c r="I77" s="15"/>
      <c r="J77" s="15"/>
      <c r="K77" s="15"/>
      <c r="L77" s="15"/>
      <c r="M77" s="15"/>
    </row>
    <row r="78" spans="1:13" ht="25.5" hidden="1" customHeight="1" x14ac:dyDescent="0.25">
      <c r="A78" s="73"/>
      <c r="B78" s="80"/>
      <c r="C78" s="26" t="s">
        <v>7</v>
      </c>
      <c r="D78" s="32"/>
      <c r="E78" s="2">
        <v>0</v>
      </c>
      <c r="F78" s="2"/>
      <c r="G78" s="2" t="e">
        <f t="shared" si="36"/>
        <v>#DIV/0!</v>
      </c>
      <c r="H78" s="14"/>
      <c r="I78" s="15"/>
      <c r="J78" s="15"/>
      <c r="K78" s="15"/>
      <c r="L78" s="15"/>
      <c r="M78" s="15"/>
    </row>
    <row r="79" spans="1:13" ht="29.25" hidden="1" customHeight="1" x14ac:dyDescent="0.25">
      <c r="A79" s="73" t="s">
        <v>77</v>
      </c>
      <c r="B79" s="80" t="s">
        <v>84</v>
      </c>
      <c r="C79" s="26" t="s">
        <v>6</v>
      </c>
      <c r="D79" s="32"/>
      <c r="E79" s="2">
        <v>0</v>
      </c>
      <c r="F79" s="2"/>
      <c r="G79" s="2" t="e">
        <f t="shared" si="36"/>
        <v>#DIV/0!</v>
      </c>
      <c r="H79" s="14"/>
      <c r="I79" s="15"/>
      <c r="J79" s="15"/>
      <c r="K79" s="15"/>
      <c r="L79" s="15"/>
      <c r="M79" s="15"/>
    </row>
    <row r="80" spans="1:13" ht="27.75" hidden="1" customHeight="1" x14ac:dyDescent="0.25">
      <c r="A80" s="73"/>
      <c r="B80" s="80"/>
      <c r="C80" s="26" t="s">
        <v>7</v>
      </c>
      <c r="D80" s="32"/>
      <c r="E80" s="2">
        <v>0</v>
      </c>
      <c r="F80" s="2"/>
      <c r="G80" s="2" t="e">
        <f t="shared" si="36"/>
        <v>#DIV/0!</v>
      </c>
      <c r="H80" s="14"/>
      <c r="I80" s="15"/>
      <c r="J80" s="15"/>
      <c r="K80" s="15"/>
      <c r="L80" s="15"/>
      <c r="M80" s="15"/>
    </row>
    <row r="81" spans="1:13" ht="25.5" hidden="1" customHeight="1" x14ac:dyDescent="0.25">
      <c r="A81" s="73" t="s">
        <v>24</v>
      </c>
      <c r="B81" s="80" t="s">
        <v>25</v>
      </c>
      <c r="C81" s="26" t="s">
        <v>6</v>
      </c>
      <c r="D81" s="32"/>
      <c r="E81" s="2">
        <v>0</v>
      </c>
      <c r="F81" s="2"/>
      <c r="G81" s="2" t="e">
        <f t="shared" si="36"/>
        <v>#DIV/0!</v>
      </c>
      <c r="H81" s="14"/>
      <c r="I81" s="15"/>
      <c r="J81" s="15"/>
      <c r="K81" s="15"/>
      <c r="L81" s="15"/>
      <c r="M81" s="15"/>
    </row>
    <row r="82" spans="1:13" ht="31.5" hidden="1" customHeight="1" x14ac:dyDescent="0.25">
      <c r="A82" s="73"/>
      <c r="B82" s="80"/>
      <c r="C82" s="26" t="s">
        <v>7</v>
      </c>
      <c r="D82" s="32"/>
      <c r="E82" s="2">
        <v>0</v>
      </c>
      <c r="F82" s="2"/>
      <c r="G82" s="2" t="e">
        <f t="shared" si="36"/>
        <v>#DIV/0!</v>
      </c>
      <c r="H82" s="14"/>
      <c r="I82" s="15"/>
      <c r="J82" s="15"/>
      <c r="K82" s="15"/>
      <c r="L82" s="15"/>
      <c r="M82" s="15"/>
    </row>
    <row r="83" spans="1:13" ht="28.5" hidden="1" customHeight="1" x14ac:dyDescent="0.25">
      <c r="A83" s="73" t="s">
        <v>26</v>
      </c>
      <c r="B83" s="80" t="s">
        <v>27</v>
      </c>
      <c r="C83" s="26" t="s">
        <v>6</v>
      </c>
      <c r="D83" s="32"/>
      <c r="E83" s="2">
        <v>0</v>
      </c>
      <c r="F83" s="2"/>
      <c r="G83" s="2" t="e">
        <f t="shared" si="36"/>
        <v>#DIV/0!</v>
      </c>
      <c r="H83" s="14"/>
      <c r="I83" s="15"/>
      <c r="J83" s="15"/>
      <c r="K83" s="15"/>
      <c r="L83" s="15"/>
      <c r="M83" s="15"/>
    </row>
    <row r="84" spans="1:13" ht="29.25" hidden="1" customHeight="1" x14ac:dyDescent="0.25">
      <c r="A84" s="73"/>
      <c r="B84" s="80"/>
      <c r="C84" s="26" t="s">
        <v>7</v>
      </c>
      <c r="D84" s="32"/>
      <c r="E84" s="2">
        <v>0</v>
      </c>
      <c r="F84" s="2"/>
      <c r="G84" s="2" t="e">
        <f t="shared" si="36"/>
        <v>#DIV/0!</v>
      </c>
      <c r="H84" s="14"/>
      <c r="I84" s="15"/>
      <c r="J84" s="15"/>
      <c r="K84" s="15"/>
      <c r="L84" s="15"/>
      <c r="M84" s="15"/>
    </row>
    <row r="85" spans="1:13" ht="26.25" customHeight="1" x14ac:dyDescent="0.25">
      <c r="A85" s="78" t="s">
        <v>28</v>
      </c>
      <c r="B85" s="77" t="s">
        <v>156</v>
      </c>
      <c r="C85" s="28" t="s">
        <v>6</v>
      </c>
      <c r="D85" s="33"/>
      <c r="E85" s="16">
        <f t="shared" ref="E85" si="37">E86</f>
        <v>15000</v>
      </c>
      <c r="F85" s="16">
        <f t="shared" ref="F85" si="38">F86</f>
        <v>2372.7000000000003</v>
      </c>
      <c r="G85" s="16">
        <f t="shared" si="36"/>
        <v>15.818000000000001</v>
      </c>
      <c r="H85" s="3"/>
      <c r="I85" s="15"/>
      <c r="J85" s="15"/>
      <c r="K85" s="15"/>
      <c r="L85" s="15"/>
      <c r="M85" s="15"/>
    </row>
    <row r="86" spans="1:13" ht="28.5" customHeight="1" x14ac:dyDescent="0.25">
      <c r="A86" s="78"/>
      <c r="B86" s="77"/>
      <c r="C86" s="28" t="s">
        <v>7</v>
      </c>
      <c r="D86" s="33"/>
      <c r="E86" s="16">
        <f t="shared" ref="E86" si="39">E88+E90+E92+E94</f>
        <v>15000</v>
      </c>
      <c r="F86" s="16">
        <f t="shared" ref="F86" si="40">F88+F90+F94</f>
        <v>2372.7000000000003</v>
      </c>
      <c r="G86" s="16">
        <f t="shared" si="36"/>
        <v>15.818000000000001</v>
      </c>
      <c r="H86" s="14"/>
      <c r="I86" s="15"/>
      <c r="J86" s="15"/>
      <c r="K86" s="15"/>
      <c r="L86" s="15"/>
      <c r="M86" s="15"/>
    </row>
    <row r="87" spans="1:13" ht="30.75" customHeight="1" x14ac:dyDescent="0.25">
      <c r="A87" s="73" t="s">
        <v>29</v>
      </c>
      <c r="B87" s="80" t="s">
        <v>192</v>
      </c>
      <c r="C87" s="26" t="s">
        <v>6</v>
      </c>
      <c r="D87" s="74" t="s">
        <v>190</v>
      </c>
      <c r="E87" s="2">
        <f t="shared" ref="E87" si="41">E88</f>
        <v>13008.6</v>
      </c>
      <c r="F87" s="2">
        <f t="shared" ref="F87" si="42">F88</f>
        <v>2072.3000000000002</v>
      </c>
      <c r="G87" s="2">
        <f t="shared" si="36"/>
        <v>15.93023077041342</v>
      </c>
      <c r="H87" s="136" t="s">
        <v>232</v>
      </c>
      <c r="I87" s="15"/>
      <c r="J87" s="15"/>
      <c r="K87" s="15"/>
      <c r="L87" s="15"/>
      <c r="M87" s="15"/>
    </row>
    <row r="88" spans="1:13" ht="25.5" customHeight="1" x14ac:dyDescent="0.25">
      <c r="A88" s="73"/>
      <c r="B88" s="80"/>
      <c r="C88" s="26" t="s">
        <v>7</v>
      </c>
      <c r="D88" s="76"/>
      <c r="E88" s="2">
        <v>13008.6</v>
      </c>
      <c r="F88" s="2">
        <v>2072.3000000000002</v>
      </c>
      <c r="G88" s="2">
        <f t="shared" si="36"/>
        <v>15.93023077041342</v>
      </c>
      <c r="H88" s="137"/>
      <c r="I88" s="15"/>
      <c r="J88" s="15"/>
      <c r="K88" s="15"/>
      <c r="L88" s="15"/>
      <c r="M88" s="15"/>
    </row>
    <row r="89" spans="1:13" ht="28.5" customHeight="1" x14ac:dyDescent="0.25">
      <c r="A89" s="73" t="s">
        <v>31</v>
      </c>
      <c r="B89" s="80" t="s">
        <v>193</v>
      </c>
      <c r="C89" s="26" t="s">
        <v>6</v>
      </c>
      <c r="D89" s="74" t="s">
        <v>190</v>
      </c>
      <c r="E89" s="2">
        <f t="shared" ref="E89" si="43">E90</f>
        <v>1841.4</v>
      </c>
      <c r="F89" s="2">
        <f t="shared" ref="F89" si="44">F90</f>
        <v>300.39999999999998</v>
      </c>
      <c r="G89" s="2">
        <f t="shared" si="36"/>
        <v>16.313674378190505</v>
      </c>
      <c r="H89" s="137"/>
      <c r="I89" s="15"/>
      <c r="J89" s="15"/>
      <c r="K89" s="15"/>
      <c r="L89" s="15"/>
      <c r="M89" s="15"/>
    </row>
    <row r="90" spans="1:13" ht="26.25" customHeight="1" x14ac:dyDescent="0.25">
      <c r="A90" s="73"/>
      <c r="B90" s="80"/>
      <c r="C90" s="26" t="s">
        <v>7</v>
      </c>
      <c r="D90" s="76"/>
      <c r="E90" s="2">
        <v>1841.4</v>
      </c>
      <c r="F90" s="2">
        <v>300.39999999999998</v>
      </c>
      <c r="G90" s="2">
        <f t="shared" si="36"/>
        <v>16.313674378190505</v>
      </c>
      <c r="H90" s="137"/>
      <c r="I90" s="15"/>
      <c r="J90" s="15"/>
      <c r="K90" s="15"/>
      <c r="L90" s="15"/>
      <c r="M90" s="15"/>
    </row>
    <row r="91" spans="1:13" ht="27.75" hidden="1" customHeight="1" x14ac:dyDescent="0.25">
      <c r="A91" s="73"/>
      <c r="B91" s="80"/>
      <c r="C91" s="26" t="s">
        <v>6</v>
      </c>
      <c r="D91" s="32"/>
      <c r="E91" s="2">
        <v>0</v>
      </c>
      <c r="F91" s="2"/>
      <c r="G91" s="2" t="e">
        <f t="shared" si="36"/>
        <v>#DIV/0!</v>
      </c>
      <c r="H91" s="137"/>
      <c r="I91" s="15"/>
      <c r="J91" s="15"/>
      <c r="K91" s="15"/>
      <c r="L91" s="15"/>
      <c r="M91" s="15"/>
    </row>
    <row r="92" spans="1:13" ht="24" hidden="1" customHeight="1" x14ac:dyDescent="0.25">
      <c r="A92" s="73"/>
      <c r="B92" s="80"/>
      <c r="C92" s="26" t="s">
        <v>7</v>
      </c>
      <c r="D92" s="32"/>
      <c r="E92" s="2">
        <v>0</v>
      </c>
      <c r="F92" s="2"/>
      <c r="G92" s="2" t="e">
        <f t="shared" si="36"/>
        <v>#DIV/0!</v>
      </c>
      <c r="H92" s="137"/>
      <c r="I92" s="15"/>
      <c r="J92" s="15"/>
      <c r="K92" s="15"/>
      <c r="L92" s="15"/>
      <c r="M92" s="15"/>
    </row>
    <row r="93" spans="1:13" ht="22.5" customHeight="1" x14ac:dyDescent="0.25">
      <c r="A93" s="73" t="s">
        <v>32</v>
      </c>
      <c r="B93" s="80" t="s">
        <v>33</v>
      </c>
      <c r="C93" s="26" t="s">
        <v>6</v>
      </c>
      <c r="D93" s="74" t="s">
        <v>190</v>
      </c>
      <c r="E93" s="2">
        <f t="shared" ref="E93" si="45">E94</f>
        <v>150</v>
      </c>
      <c r="F93" s="2">
        <f t="shared" ref="F93" si="46">F94</f>
        <v>0</v>
      </c>
      <c r="G93" s="2">
        <f t="shared" si="36"/>
        <v>0</v>
      </c>
      <c r="H93" s="137"/>
      <c r="I93" s="15"/>
      <c r="J93" s="15"/>
      <c r="K93" s="15"/>
      <c r="L93" s="15"/>
      <c r="M93" s="15"/>
    </row>
    <row r="94" spans="1:13" ht="23.25" customHeight="1" x14ac:dyDescent="0.25">
      <c r="A94" s="73"/>
      <c r="B94" s="80"/>
      <c r="C94" s="26" t="s">
        <v>7</v>
      </c>
      <c r="D94" s="76"/>
      <c r="E94" s="2">
        <v>150</v>
      </c>
      <c r="F94" s="2">
        <v>0</v>
      </c>
      <c r="G94" s="2">
        <f t="shared" si="36"/>
        <v>0</v>
      </c>
      <c r="H94" s="138"/>
      <c r="I94" s="15"/>
      <c r="J94" s="15"/>
      <c r="K94" s="15"/>
      <c r="L94" s="15"/>
      <c r="M94" s="15"/>
    </row>
    <row r="95" spans="1:13" ht="15.75" customHeight="1" x14ac:dyDescent="0.25">
      <c r="A95" s="102" t="s">
        <v>34</v>
      </c>
      <c r="B95" s="102" t="s">
        <v>155</v>
      </c>
      <c r="C95" s="28" t="s">
        <v>6</v>
      </c>
      <c r="D95" s="33"/>
      <c r="E95" s="16">
        <f t="shared" ref="E95" si="47">E96</f>
        <v>12212</v>
      </c>
      <c r="F95" s="16">
        <f t="shared" ref="F95" si="48">F96</f>
        <v>1045.4000000000001</v>
      </c>
      <c r="G95" s="16">
        <f t="shared" si="36"/>
        <v>8.5604323616115305</v>
      </c>
      <c r="H95" s="3"/>
      <c r="I95" s="15"/>
      <c r="J95" s="15"/>
      <c r="K95" s="15"/>
      <c r="L95" s="15"/>
      <c r="M95" s="15"/>
    </row>
    <row r="96" spans="1:13" ht="23.25" customHeight="1" x14ac:dyDescent="0.25">
      <c r="A96" s="103"/>
      <c r="B96" s="103"/>
      <c r="C96" s="28" t="s">
        <v>7</v>
      </c>
      <c r="D96" s="33"/>
      <c r="E96" s="16">
        <f t="shared" ref="E96" si="49">E99+E102+E104</f>
        <v>12212</v>
      </c>
      <c r="F96" s="16">
        <f>F99+F102+F104</f>
        <v>1045.4000000000001</v>
      </c>
      <c r="G96" s="16">
        <f t="shared" si="36"/>
        <v>8.5604323616115305</v>
      </c>
      <c r="H96" s="16"/>
      <c r="I96" s="15"/>
      <c r="J96" s="15"/>
      <c r="K96" s="15"/>
      <c r="L96" s="15"/>
      <c r="M96" s="15"/>
    </row>
    <row r="97" spans="1:13" ht="48" customHeight="1" x14ac:dyDescent="0.25">
      <c r="A97" s="104"/>
      <c r="B97" s="104"/>
      <c r="C97" s="54" t="s">
        <v>212</v>
      </c>
      <c r="D97" s="55"/>
      <c r="E97" s="16">
        <f>E100</f>
        <v>3000</v>
      </c>
      <c r="F97" s="16">
        <v>0</v>
      </c>
      <c r="G97" s="16">
        <f t="shared" si="36"/>
        <v>0</v>
      </c>
      <c r="H97" s="16"/>
      <c r="I97" s="15"/>
      <c r="J97" s="15"/>
      <c r="K97" s="15"/>
      <c r="L97" s="15"/>
      <c r="M97" s="15"/>
    </row>
    <row r="98" spans="1:13" ht="24.75" customHeight="1" x14ac:dyDescent="0.25">
      <c r="A98" s="87" t="s">
        <v>35</v>
      </c>
      <c r="B98" s="87" t="s">
        <v>30</v>
      </c>
      <c r="C98" s="26" t="s">
        <v>6</v>
      </c>
      <c r="D98" s="74" t="s">
        <v>190</v>
      </c>
      <c r="E98" s="2">
        <f t="shared" ref="E98" si="50">E99</f>
        <v>10896.5</v>
      </c>
      <c r="F98" s="2">
        <f t="shared" ref="F98" si="51">F99</f>
        <v>951.9</v>
      </c>
      <c r="G98" s="2">
        <f t="shared" si="36"/>
        <v>8.7358326068003489</v>
      </c>
      <c r="H98" s="136" t="s">
        <v>233</v>
      </c>
      <c r="I98" s="15"/>
      <c r="J98" s="15"/>
      <c r="K98" s="15"/>
      <c r="L98" s="15"/>
      <c r="M98" s="15"/>
    </row>
    <row r="99" spans="1:13" ht="25.5" customHeight="1" x14ac:dyDescent="0.25">
      <c r="A99" s="88"/>
      <c r="B99" s="88"/>
      <c r="C99" s="26" t="s">
        <v>7</v>
      </c>
      <c r="D99" s="75"/>
      <c r="E99" s="2">
        <v>10896.5</v>
      </c>
      <c r="F99" s="2">
        <v>951.9</v>
      </c>
      <c r="G99" s="2">
        <f t="shared" si="36"/>
        <v>8.7358326068003489</v>
      </c>
      <c r="H99" s="137"/>
      <c r="I99" s="15"/>
      <c r="J99" s="15"/>
      <c r="K99" s="15"/>
      <c r="L99" s="15"/>
      <c r="M99" s="15"/>
    </row>
    <row r="100" spans="1:13" ht="43.5" customHeight="1" x14ac:dyDescent="0.25">
      <c r="A100" s="89"/>
      <c r="B100" s="89"/>
      <c r="C100" s="54" t="s">
        <v>212</v>
      </c>
      <c r="D100" s="76"/>
      <c r="E100" s="2">
        <v>3000</v>
      </c>
      <c r="F100" s="2">
        <v>0</v>
      </c>
      <c r="G100" s="2">
        <f t="shared" si="36"/>
        <v>0</v>
      </c>
      <c r="H100" s="137"/>
      <c r="I100" s="15"/>
      <c r="J100" s="15"/>
      <c r="K100" s="15"/>
      <c r="L100" s="15"/>
      <c r="M100" s="15"/>
    </row>
    <row r="101" spans="1:13" ht="24.75" customHeight="1" x14ac:dyDescent="0.25">
      <c r="A101" s="73" t="s">
        <v>36</v>
      </c>
      <c r="B101" s="80" t="s">
        <v>37</v>
      </c>
      <c r="C101" s="26" t="s">
        <v>6</v>
      </c>
      <c r="D101" s="74" t="s">
        <v>190</v>
      </c>
      <c r="E101" s="2">
        <f t="shared" ref="E101" si="52">E102</f>
        <v>1300</v>
      </c>
      <c r="F101" s="2">
        <f>F102</f>
        <v>93.5</v>
      </c>
      <c r="G101" s="2">
        <f t="shared" si="36"/>
        <v>7.1923076923076925</v>
      </c>
      <c r="H101" s="137"/>
      <c r="I101" s="15"/>
      <c r="J101" s="15"/>
      <c r="K101" s="15"/>
      <c r="L101" s="15"/>
      <c r="M101" s="15"/>
    </row>
    <row r="102" spans="1:13" ht="26.25" customHeight="1" x14ac:dyDescent="0.25">
      <c r="A102" s="73"/>
      <c r="B102" s="80"/>
      <c r="C102" s="26" t="s">
        <v>7</v>
      </c>
      <c r="D102" s="76"/>
      <c r="E102" s="2">
        <v>1300</v>
      </c>
      <c r="F102" s="2">
        <v>93.5</v>
      </c>
      <c r="G102" s="2">
        <f t="shared" si="36"/>
        <v>7.1923076923076925</v>
      </c>
      <c r="H102" s="137"/>
      <c r="I102" s="15"/>
      <c r="J102" s="15"/>
      <c r="K102" s="15"/>
      <c r="L102" s="15"/>
      <c r="M102" s="15"/>
    </row>
    <row r="103" spans="1:13" ht="27" customHeight="1" x14ac:dyDescent="0.25">
      <c r="A103" s="73" t="s">
        <v>38</v>
      </c>
      <c r="B103" s="80" t="s">
        <v>33</v>
      </c>
      <c r="C103" s="26" t="s">
        <v>6</v>
      </c>
      <c r="D103" s="74" t="s">
        <v>190</v>
      </c>
      <c r="E103" s="2">
        <f t="shared" ref="E103" si="53">E104</f>
        <v>15.5</v>
      </c>
      <c r="F103" s="2">
        <f t="shared" ref="F103" si="54">F104</f>
        <v>0</v>
      </c>
      <c r="G103" s="2">
        <f t="shared" si="36"/>
        <v>0</v>
      </c>
      <c r="H103" s="137"/>
      <c r="I103" s="15"/>
      <c r="J103" s="15"/>
      <c r="K103" s="15"/>
      <c r="L103" s="15"/>
      <c r="M103" s="15"/>
    </row>
    <row r="104" spans="1:13" ht="25.5" customHeight="1" x14ac:dyDescent="0.25">
      <c r="A104" s="73"/>
      <c r="B104" s="80"/>
      <c r="C104" s="26" t="s">
        <v>7</v>
      </c>
      <c r="D104" s="76"/>
      <c r="E104" s="2">
        <v>15.5</v>
      </c>
      <c r="F104" s="2">
        <v>0</v>
      </c>
      <c r="G104" s="2">
        <f t="shared" si="36"/>
        <v>0</v>
      </c>
      <c r="H104" s="138"/>
      <c r="I104" s="15"/>
      <c r="J104" s="15"/>
      <c r="K104" s="15"/>
      <c r="L104" s="15"/>
      <c r="M104" s="15"/>
    </row>
    <row r="105" spans="1:13" ht="23.25" customHeight="1" x14ac:dyDescent="0.25">
      <c r="A105" s="78" t="s">
        <v>39</v>
      </c>
      <c r="B105" s="77" t="s">
        <v>154</v>
      </c>
      <c r="C105" s="28" t="s">
        <v>6</v>
      </c>
      <c r="D105" s="74" t="s">
        <v>190</v>
      </c>
      <c r="E105" s="16">
        <f t="shared" ref="E105" si="55">E106</f>
        <v>14894.699999999999</v>
      </c>
      <c r="F105" s="16">
        <f t="shared" ref="F105" si="56">F106</f>
        <v>2258.9</v>
      </c>
      <c r="G105" s="16">
        <f t="shared" si="36"/>
        <v>15.165797229887144</v>
      </c>
      <c r="H105" s="17"/>
      <c r="I105" s="15"/>
      <c r="J105" s="15"/>
      <c r="K105" s="15"/>
      <c r="L105" s="15"/>
      <c r="M105" s="15"/>
    </row>
    <row r="106" spans="1:13" ht="23.25" customHeight="1" x14ac:dyDescent="0.25">
      <c r="A106" s="78"/>
      <c r="B106" s="79"/>
      <c r="C106" s="28" t="s">
        <v>7</v>
      </c>
      <c r="D106" s="76"/>
      <c r="E106" s="16">
        <f t="shared" ref="E106" si="57">E108+E110</f>
        <v>14894.699999999999</v>
      </c>
      <c r="F106" s="16">
        <f t="shared" ref="F106" si="58">F108+F110</f>
        <v>2258.9</v>
      </c>
      <c r="G106" s="16">
        <f t="shared" si="36"/>
        <v>15.165797229887144</v>
      </c>
      <c r="H106" s="16"/>
      <c r="I106" s="15"/>
      <c r="J106" s="15"/>
      <c r="K106" s="15"/>
      <c r="L106" s="15"/>
      <c r="M106" s="15"/>
    </row>
    <row r="107" spans="1:13" ht="23.25" customHeight="1" x14ac:dyDescent="0.25">
      <c r="A107" s="73" t="s">
        <v>40</v>
      </c>
      <c r="B107" s="80" t="s">
        <v>30</v>
      </c>
      <c r="C107" s="26" t="s">
        <v>6</v>
      </c>
      <c r="D107" s="74" t="s">
        <v>190</v>
      </c>
      <c r="E107" s="2">
        <f t="shared" ref="E107" si="59">E108</f>
        <v>11547.8</v>
      </c>
      <c r="F107" s="2">
        <f t="shared" ref="F107" si="60">F108</f>
        <v>1851.7</v>
      </c>
      <c r="G107" s="2">
        <f t="shared" si="36"/>
        <v>16.035088934688861</v>
      </c>
      <c r="H107" s="136" t="s">
        <v>234</v>
      </c>
      <c r="I107" s="15"/>
      <c r="J107" s="15"/>
      <c r="K107" s="15"/>
      <c r="L107" s="15"/>
      <c r="M107" s="15"/>
    </row>
    <row r="108" spans="1:13" ht="21.75" customHeight="1" x14ac:dyDescent="0.25">
      <c r="A108" s="73"/>
      <c r="B108" s="80"/>
      <c r="C108" s="26" t="s">
        <v>7</v>
      </c>
      <c r="D108" s="76"/>
      <c r="E108" s="2">
        <v>11547.8</v>
      </c>
      <c r="F108" s="2">
        <v>1851.7</v>
      </c>
      <c r="G108" s="2">
        <f t="shared" si="36"/>
        <v>16.035088934688861</v>
      </c>
      <c r="H108" s="137"/>
      <c r="I108" s="15"/>
      <c r="J108" s="15"/>
      <c r="K108" s="15"/>
      <c r="L108" s="15"/>
      <c r="M108" s="15"/>
    </row>
    <row r="109" spans="1:13" ht="19.5" customHeight="1" x14ac:dyDescent="0.25">
      <c r="A109" s="73" t="s">
        <v>41</v>
      </c>
      <c r="B109" s="80" t="s">
        <v>37</v>
      </c>
      <c r="C109" s="26" t="s">
        <v>6</v>
      </c>
      <c r="D109" s="74" t="s">
        <v>190</v>
      </c>
      <c r="E109" s="2">
        <f t="shared" ref="E109" si="61">E110</f>
        <v>3346.9</v>
      </c>
      <c r="F109" s="2">
        <f t="shared" ref="F109" si="62">F110</f>
        <v>407.2</v>
      </c>
      <c r="G109" s="2">
        <f t="shared" si="36"/>
        <v>12.166482416564582</v>
      </c>
      <c r="H109" s="137"/>
      <c r="I109" s="15"/>
      <c r="J109" s="15"/>
      <c r="K109" s="15"/>
      <c r="L109" s="15"/>
      <c r="M109" s="15"/>
    </row>
    <row r="110" spans="1:13" ht="18" customHeight="1" x14ac:dyDescent="0.25">
      <c r="A110" s="73"/>
      <c r="B110" s="80"/>
      <c r="C110" s="26" t="s">
        <v>7</v>
      </c>
      <c r="D110" s="76"/>
      <c r="E110" s="2">
        <v>3346.9</v>
      </c>
      <c r="F110" s="2">
        <v>407.2</v>
      </c>
      <c r="G110" s="2">
        <f t="shared" si="36"/>
        <v>12.166482416564582</v>
      </c>
      <c r="H110" s="138"/>
      <c r="I110" s="15"/>
      <c r="J110" s="15"/>
      <c r="K110" s="15"/>
      <c r="L110" s="15"/>
      <c r="M110" s="15"/>
    </row>
    <row r="111" spans="1:13" ht="27.75" customHeight="1" x14ac:dyDescent="0.25">
      <c r="A111" s="78" t="s">
        <v>42</v>
      </c>
      <c r="B111" s="77" t="s">
        <v>153</v>
      </c>
      <c r="C111" s="28" t="s">
        <v>6</v>
      </c>
      <c r="D111" s="102"/>
      <c r="E111" s="16">
        <f t="shared" ref="E111:F111" si="63">E112</f>
        <v>6904.7</v>
      </c>
      <c r="F111" s="16">
        <f t="shared" si="63"/>
        <v>88</v>
      </c>
      <c r="G111" s="16">
        <f t="shared" si="36"/>
        <v>1.2744941851202805</v>
      </c>
      <c r="H111" s="16"/>
      <c r="I111" s="15"/>
      <c r="J111" s="15"/>
      <c r="K111" s="15"/>
      <c r="L111" s="15"/>
      <c r="M111" s="15"/>
    </row>
    <row r="112" spans="1:13" ht="25.5" customHeight="1" x14ac:dyDescent="0.25">
      <c r="A112" s="78"/>
      <c r="B112" s="77"/>
      <c r="C112" s="28" t="s">
        <v>7</v>
      </c>
      <c r="D112" s="104"/>
      <c r="E112" s="16">
        <f t="shared" ref="E112" si="64">E114+E116</f>
        <v>6904.7</v>
      </c>
      <c r="F112" s="16">
        <f t="shared" ref="F112" si="65">F114+F116</f>
        <v>88</v>
      </c>
      <c r="G112" s="16">
        <f t="shared" si="36"/>
        <v>1.2744941851202805</v>
      </c>
      <c r="H112" s="17"/>
      <c r="I112" s="15"/>
      <c r="J112" s="15"/>
      <c r="K112" s="15"/>
      <c r="L112" s="15"/>
      <c r="M112" s="15"/>
    </row>
    <row r="113" spans="1:13" ht="26.25" customHeight="1" x14ac:dyDescent="0.25">
      <c r="A113" s="73" t="s">
        <v>43</v>
      </c>
      <c r="B113" s="80" t="s">
        <v>30</v>
      </c>
      <c r="C113" s="26" t="s">
        <v>6</v>
      </c>
      <c r="D113" s="74" t="s">
        <v>190</v>
      </c>
      <c r="E113" s="2">
        <f t="shared" ref="E113" si="66">E114</f>
        <v>6000</v>
      </c>
      <c r="F113" s="2">
        <f t="shared" ref="F113" si="67">F114</f>
        <v>88</v>
      </c>
      <c r="G113" s="2">
        <f t="shared" si="36"/>
        <v>1.4666666666666666</v>
      </c>
      <c r="H113" s="136" t="s">
        <v>235</v>
      </c>
      <c r="I113" s="15"/>
      <c r="J113" s="15"/>
      <c r="K113" s="15"/>
      <c r="L113" s="15"/>
      <c r="M113" s="15"/>
    </row>
    <row r="114" spans="1:13" ht="25.5" customHeight="1" x14ac:dyDescent="0.25">
      <c r="A114" s="73"/>
      <c r="B114" s="80"/>
      <c r="C114" s="26" t="s">
        <v>7</v>
      </c>
      <c r="D114" s="76"/>
      <c r="E114" s="2">
        <v>6000</v>
      </c>
      <c r="F114" s="2">
        <v>88</v>
      </c>
      <c r="G114" s="2">
        <f t="shared" si="36"/>
        <v>1.4666666666666666</v>
      </c>
      <c r="H114" s="137"/>
      <c r="I114" s="15"/>
      <c r="J114" s="15"/>
      <c r="K114" s="15"/>
      <c r="L114" s="15"/>
      <c r="M114" s="15"/>
    </row>
    <row r="115" spans="1:13" ht="27.75" customHeight="1" x14ac:dyDescent="0.25">
      <c r="A115" s="87" t="s">
        <v>44</v>
      </c>
      <c r="B115" s="74" t="s">
        <v>37</v>
      </c>
      <c r="C115" s="26" t="s">
        <v>6</v>
      </c>
      <c r="D115" s="74" t="s">
        <v>190</v>
      </c>
      <c r="E115" s="2">
        <f t="shared" ref="E115" si="68">E116</f>
        <v>904.7</v>
      </c>
      <c r="F115" s="2">
        <f t="shared" ref="F115" si="69">F116</f>
        <v>0</v>
      </c>
      <c r="G115" s="2">
        <f t="shared" si="36"/>
        <v>0</v>
      </c>
      <c r="H115" s="137"/>
      <c r="I115" s="15"/>
      <c r="J115" s="15"/>
      <c r="K115" s="15"/>
      <c r="L115" s="15"/>
      <c r="M115" s="15"/>
    </row>
    <row r="116" spans="1:13" ht="27.75" customHeight="1" x14ac:dyDescent="0.25">
      <c r="A116" s="89"/>
      <c r="B116" s="76"/>
      <c r="C116" s="26" t="s">
        <v>7</v>
      </c>
      <c r="D116" s="76"/>
      <c r="E116" s="2">
        <v>904.7</v>
      </c>
      <c r="F116" s="2">
        <v>0</v>
      </c>
      <c r="G116" s="2">
        <f t="shared" si="36"/>
        <v>0</v>
      </c>
      <c r="H116" s="138"/>
      <c r="I116" s="15"/>
      <c r="J116" s="15"/>
      <c r="K116" s="15"/>
      <c r="L116" s="15"/>
      <c r="M116" s="15"/>
    </row>
    <row r="117" spans="1:13" ht="23.25" customHeight="1" x14ac:dyDescent="0.25">
      <c r="A117" s="78" t="s">
        <v>78</v>
      </c>
      <c r="B117" s="77" t="s">
        <v>152</v>
      </c>
      <c r="C117" s="28" t="s">
        <v>6</v>
      </c>
      <c r="D117" s="102"/>
      <c r="E117" s="16">
        <f t="shared" ref="E117" si="70">E118</f>
        <v>64061.3</v>
      </c>
      <c r="F117" s="16">
        <f t="shared" ref="F117" si="71">F118</f>
        <v>9906.4</v>
      </c>
      <c r="G117" s="16">
        <f t="shared" si="36"/>
        <v>15.463938446456751</v>
      </c>
      <c r="H117" s="17"/>
      <c r="I117" s="15"/>
      <c r="J117" s="15"/>
      <c r="K117" s="15"/>
      <c r="L117" s="15"/>
      <c r="M117" s="15"/>
    </row>
    <row r="118" spans="1:13" ht="29.25" customHeight="1" x14ac:dyDescent="0.25">
      <c r="A118" s="78"/>
      <c r="B118" s="77"/>
      <c r="C118" s="28" t="s">
        <v>7</v>
      </c>
      <c r="D118" s="104"/>
      <c r="E118" s="16">
        <f t="shared" ref="E118" si="72">E120+E122+E124</f>
        <v>64061.3</v>
      </c>
      <c r="F118" s="16">
        <f t="shared" ref="F118" si="73">F120+F122+F124</f>
        <v>9906.4</v>
      </c>
      <c r="G118" s="16">
        <f t="shared" si="36"/>
        <v>15.463938446456751</v>
      </c>
      <c r="H118" s="17"/>
      <c r="I118" s="15"/>
      <c r="J118" s="15"/>
      <c r="K118" s="15"/>
      <c r="L118" s="15"/>
      <c r="M118" s="15"/>
    </row>
    <row r="119" spans="1:13" ht="30.75" customHeight="1" x14ac:dyDescent="0.25">
      <c r="A119" s="73" t="s">
        <v>79</v>
      </c>
      <c r="B119" s="80" t="s">
        <v>30</v>
      </c>
      <c r="C119" s="26" t="s">
        <v>6</v>
      </c>
      <c r="D119" s="74" t="s">
        <v>190</v>
      </c>
      <c r="E119" s="2">
        <f t="shared" ref="E119" si="74">E120</f>
        <v>50306.8</v>
      </c>
      <c r="F119" s="2">
        <f t="shared" ref="F119" si="75">F120</f>
        <v>7746.6</v>
      </c>
      <c r="G119" s="2">
        <f t="shared" si="36"/>
        <v>15.398713494000809</v>
      </c>
      <c r="H119" s="136" t="s">
        <v>236</v>
      </c>
      <c r="I119" s="15"/>
      <c r="J119" s="15"/>
      <c r="K119" s="15"/>
      <c r="L119" s="15"/>
      <c r="M119" s="15"/>
    </row>
    <row r="120" spans="1:13" ht="21.75" customHeight="1" x14ac:dyDescent="0.25">
      <c r="A120" s="73"/>
      <c r="B120" s="80"/>
      <c r="C120" s="26" t="s">
        <v>7</v>
      </c>
      <c r="D120" s="76"/>
      <c r="E120" s="2">
        <v>50306.8</v>
      </c>
      <c r="F120" s="2">
        <v>7746.6</v>
      </c>
      <c r="G120" s="2">
        <f t="shared" si="36"/>
        <v>15.398713494000809</v>
      </c>
      <c r="H120" s="137"/>
      <c r="I120" s="15"/>
      <c r="J120" s="15"/>
      <c r="K120" s="15"/>
      <c r="L120" s="15"/>
      <c r="M120" s="15"/>
    </row>
    <row r="121" spans="1:13" ht="28.5" customHeight="1" x14ac:dyDescent="0.25">
      <c r="A121" s="73" t="s">
        <v>80</v>
      </c>
      <c r="B121" s="80" t="s">
        <v>37</v>
      </c>
      <c r="C121" s="26" t="s">
        <v>6</v>
      </c>
      <c r="D121" s="74" t="s">
        <v>190</v>
      </c>
      <c r="E121" s="2">
        <f t="shared" ref="E121" si="76">E122</f>
        <v>11827.2</v>
      </c>
      <c r="F121" s="2">
        <f t="shared" ref="F121" si="77">F122</f>
        <v>1900.9</v>
      </c>
      <c r="G121" s="2">
        <f t="shared" si="36"/>
        <v>16.072274080086579</v>
      </c>
      <c r="H121" s="137"/>
      <c r="I121" s="15"/>
      <c r="J121" s="15"/>
      <c r="K121" s="15"/>
      <c r="L121" s="15"/>
      <c r="M121" s="15"/>
    </row>
    <row r="122" spans="1:13" ht="23.25" customHeight="1" x14ac:dyDescent="0.25">
      <c r="A122" s="73"/>
      <c r="B122" s="80"/>
      <c r="C122" s="26" t="s">
        <v>7</v>
      </c>
      <c r="D122" s="76"/>
      <c r="E122" s="2">
        <v>11827.2</v>
      </c>
      <c r="F122" s="2">
        <v>1900.9</v>
      </c>
      <c r="G122" s="2">
        <f t="shared" si="36"/>
        <v>16.072274080086579</v>
      </c>
      <c r="H122" s="137"/>
      <c r="I122" s="15"/>
      <c r="J122" s="15"/>
      <c r="K122" s="15"/>
      <c r="L122" s="15"/>
      <c r="M122" s="15"/>
    </row>
    <row r="123" spans="1:13" ht="24.75" customHeight="1" x14ac:dyDescent="0.25">
      <c r="A123" s="73" t="s">
        <v>87</v>
      </c>
      <c r="B123" s="80" t="s">
        <v>33</v>
      </c>
      <c r="C123" s="26" t="s">
        <v>6</v>
      </c>
      <c r="D123" s="74" t="s">
        <v>190</v>
      </c>
      <c r="E123" s="2">
        <f t="shared" ref="E123" si="78">E124</f>
        <v>1927.3</v>
      </c>
      <c r="F123" s="2">
        <f t="shared" ref="F123" si="79">F124</f>
        <v>258.89999999999998</v>
      </c>
      <c r="G123" s="2">
        <f t="shared" si="36"/>
        <v>13.433300472163129</v>
      </c>
      <c r="H123" s="137"/>
      <c r="I123" s="15"/>
      <c r="J123" s="15"/>
      <c r="K123" s="15"/>
      <c r="L123" s="15"/>
      <c r="M123" s="15"/>
    </row>
    <row r="124" spans="1:13" ht="27" customHeight="1" x14ac:dyDescent="0.25">
      <c r="A124" s="73"/>
      <c r="B124" s="80"/>
      <c r="C124" s="26" t="s">
        <v>7</v>
      </c>
      <c r="D124" s="76"/>
      <c r="E124" s="2">
        <v>1927.3</v>
      </c>
      <c r="F124" s="2">
        <v>258.89999999999998</v>
      </c>
      <c r="G124" s="2">
        <f t="shared" si="36"/>
        <v>13.433300472163129</v>
      </c>
      <c r="H124" s="138"/>
      <c r="I124" s="15"/>
      <c r="J124" s="15"/>
      <c r="K124" s="15"/>
      <c r="L124" s="15"/>
      <c r="M124" s="15"/>
    </row>
    <row r="125" spans="1:13" ht="15.75" customHeight="1" x14ac:dyDescent="0.25">
      <c r="A125" s="105" t="s">
        <v>45</v>
      </c>
      <c r="B125" s="106"/>
      <c r="C125" s="27" t="s">
        <v>6</v>
      </c>
      <c r="D125" s="34"/>
      <c r="E125" s="17">
        <f t="shared" ref="E125" si="80">E126+E127+E128</f>
        <v>205255.2</v>
      </c>
      <c r="F125" s="17">
        <f t="shared" ref="F125" si="81">F126+F127+F128</f>
        <v>15671.4</v>
      </c>
      <c r="G125" s="17">
        <f t="shared" si="36"/>
        <v>7.635080621587174</v>
      </c>
      <c r="H125" s="17"/>
      <c r="I125" s="15"/>
      <c r="J125" s="15"/>
      <c r="K125" s="15"/>
      <c r="L125" s="15"/>
      <c r="M125" s="15"/>
    </row>
    <row r="126" spans="1:13" ht="30.75" customHeight="1" x14ac:dyDescent="0.25">
      <c r="A126" s="107"/>
      <c r="B126" s="108"/>
      <c r="C126" s="51" t="s">
        <v>70</v>
      </c>
      <c r="D126" s="51"/>
      <c r="E126" s="17">
        <f t="shared" ref="E126:E127" si="82">E32</f>
        <v>26920.9</v>
      </c>
      <c r="F126" s="17">
        <f>F32</f>
        <v>0</v>
      </c>
      <c r="G126" s="17">
        <f t="shared" si="36"/>
        <v>0</v>
      </c>
      <c r="H126" s="17"/>
      <c r="I126" s="15"/>
      <c r="J126" s="15"/>
      <c r="K126" s="15"/>
      <c r="L126" s="15"/>
      <c r="M126" s="15"/>
    </row>
    <row r="127" spans="1:13" ht="27" customHeight="1" x14ac:dyDescent="0.25">
      <c r="A127" s="107"/>
      <c r="B127" s="108"/>
      <c r="C127" s="51" t="s">
        <v>8</v>
      </c>
      <c r="D127" s="51"/>
      <c r="E127" s="17">
        <f t="shared" si="82"/>
        <v>46958.6</v>
      </c>
      <c r="F127" s="17">
        <f t="shared" ref="F127" si="83">F33</f>
        <v>0</v>
      </c>
      <c r="G127" s="17">
        <f t="shared" si="36"/>
        <v>0</v>
      </c>
      <c r="H127" s="17"/>
      <c r="I127" s="15"/>
      <c r="J127" s="15"/>
      <c r="K127" s="15"/>
      <c r="L127" s="15"/>
      <c r="M127" s="15"/>
    </row>
    <row r="128" spans="1:13" ht="15.75" customHeight="1" x14ac:dyDescent="0.25">
      <c r="A128" s="107"/>
      <c r="B128" s="108"/>
      <c r="C128" s="37" t="s">
        <v>72</v>
      </c>
      <c r="D128" s="37"/>
      <c r="E128" s="17">
        <f t="shared" ref="E128" si="84">E118+E112+E106+E96+E86+E34</f>
        <v>131375.70000000001</v>
      </c>
      <c r="F128" s="17">
        <f t="shared" ref="F128" si="85">F118+F112+F106+F96+F86+F34</f>
        <v>15671.4</v>
      </c>
      <c r="G128" s="17">
        <f t="shared" si="36"/>
        <v>11.928690008882919</v>
      </c>
      <c r="H128" s="17"/>
      <c r="I128" s="15"/>
      <c r="J128" s="15"/>
      <c r="K128" s="15"/>
      <c r="L128" s="15"/>
      <c r="M128" s="15"/>
    </row>
    <row r="129" spans="1:14" ht="45.75" customHeight="1" x14ac:dyDescent="0.25">
      <c r="A129" s="109"/>
      <c r="B129" s="110"/>
      <c r="C129" s="36" t="s">
        <v>212</v>
      </c>
      <c r="D129" s="34"/>
      <c r="E129" s="17">
        <f>E97+E35</f>
        <v>7508.2</v>
      </c>
      <c r="F129" s="17">
        <f t="shared" ref="F129" si="86">F58+F43</f>
        <v>0</v>
      </c>
      <c r="G129" s="17">
        <f t="shared" si="36"/>
        <v>0</v>
      </c>
      <c r="H129" s="14"/>
      <c r="I129" s="15"/>
      <c r="J129" s="15"/>
      <c r="K129" s="15"/>
      <c r="L129" s="15"/>
      <c r="M129" s="15"/>
    </row>
    <row r="130" spans="1:14" ht="15.75" customHeight="1" x14ac:dyDescent="0.25">
      <c r="A130" s="82" t="s">
        <v>83</v>
      </c>
      <c r="B130" s="83"/>
      <c r="C130" s="83"/>
      <c r="D130" s="83"/>
      <c r="E130" s="83"/>
      <c r="F130" s="83"/>
      <c r="G130" s="83"/>
      <c r="H130" s="14"/>
      <c r="I130" s="15"/>
      <c r="J130" s="15"/>
      <c r="K130" s="15"/>
      <c r="L130" s="15"/>
      <c r="M130" s="15"/>
    </row>
    <row r="131" spans="1:14" ht="15.75" customHeight="1" x14ac:dyDescent="0.25">
      <c r="A131" s="111" t="s">
        <v>48</v>
      </c>
      <c r="B131" s="113" t="s">
        <v>134</v>
      </c>
      <c r="C131" s="7" t="s">
        <v>6</v>
      </c>
      <c r="D131" s="18"/>
      <c r="E131" s="2">
        <f t="shared" ref="E131" si="87">E132+E133</f>
        <v>0</v>
      </c>
      <c r="F131" s="2">
        <f t="shared" ref="F131" si="88">F132+F133</f>
        <v>0</v>
      </c>
      <c r="G131" s="2" t="e">
        <f t="shared" ref="G131:G175" si="89">F131/E131*100</f>
        <v>#DIV/0!</v>
      </c>
      <c r="H131" s="2"/>
      <c r="I131" s="15"/>
      <c r="J131" s="15"/>
      <c r="K131" s="15"/>
      <c r="L131" s="15"/>
      <c r="M131" s="15"/>
    </row>
    <row r="132" spans="1:14" ht="29.25" customHeight="1" x14ac:dyDescent="0.25">
      <c r="A132" s="112"/>
      <c r="B132" s="114"/>
      <c r="C132" s="7" t="s">
        <v>8</v>
      </c>
      <c r="D132" s="18"/>
      <c r="E132" s="2">
        <v>0</v>
      </c>
      <c r="F132" s="2">
        <v>0</v>
      </c>
      <c r="G132" s="2" t="e">
        <f t="shared" si="89"/>
        <v>#DIV/0!</v>
      </c>
      <c r="H132" s="14"/>
      <c r="I132" s="15"/>
      <c r="J132" s="15"/>
      <c r="K132" s="15"/>
      <c r="L132" s="15"/>
      <c r="M132" s="15"/>
    </row>
    <row r="133" spans="1:14" ht="32.25" customHeight="1" x14ac:dyDescent="0.25">
      <c r="A133" s="112"/>
      <c r="B133" s="114"/>
      <c r="C133" s="7" t="s">
        <v>7</v>
      </c>
      <c r="D133" s="18"/>
      <c r="E133" s="2">
        <v>0</v>
      </c>
      <c r="F133" s="2">
        <v>0</v>
      </c>
      <c r="G133" s="2" t="e">
        <f t="shared" si="89"/>
        <v>#DIV/0!</v>
      </c>
      <c r="H133" s="14"/>
      <c r="I133" s="15"/>
      <c r="J133" s="15"/>
      <c r="K133" s="15"/>
      <c r="L133" s="15"/>
      <c r="M133" s="15"/>
    </row>
    <row r="134" spans="1:14" ht="31.5" customHeight="1" x14ac:dyDescent="0.25">
      <c r="A134" s="78" t="s">
        <v>50</v>
      </c>
      <c r="B134" s="77" t="s">
        <v>137</v>
      </c>
      <c r="C134" s="28" t="s">
        <v>6</v>
      </c>
      <c r="D134" s="102"/>
      <c r="E134" s="16">
        <f t="shared" ref="E134:F134" si="90">E135</f>
        <v>3758.7</v>
      </c>
      <c r="F134" s="16">
        <f t="shared" si="90"/>
        <v>0</v>
      </c>
      <c r="G134" s="16">
        <f t="shared" si="89"/>
        <v>0</v>
      </c>
      <c r="H134" s="16"/>
      <c r="I134" s="15"/>
      <c r="J134" s="15"/>
      <c r="K134" s="15"/>
      <c r="L134" s="15"/>
      <c r="M134" s="15"/>
    </row>
    <row r="135" spans="1:14" ht="34.5" customHeight="1" x14ac:dyDescent="0.25">
      <c r="A135" s="78"/>
      <c r="B135" s="79"/>
      <c r="C135" s="28" t="s">
        <v>72</v>
      </c>
      <c r="D135" s="103"/>
      <c r="E135" s="16">
        <f t="shared" ref="E135" si="91">E138+E141+E144</f>
        <v>3758.7</v>
      </c>
      <c r="F135" s="16">
        <f t="shared" ref="F135" si="92">F138+F141+F144</f>
        <v>0</v>
      </c>
      <c r="G135" s="16">
        <f t="shared" si="89"/>
        <v>0</v>
      </c>
      <c r="H135" s="16"/>
      <c r="I135" s="15"/>
      <c r="J135" s="15"/>
      <c r="K135" s="15"/>
      <c r="L135" s="15"/>
      <c r="M135" s="15"/>
    </row>
    <row r="136" spans="1:14" ht="43.5" customHeight="1" x14ac:dyDescent="0.25">
      <c r="A136" s="78"/>
      <c r="B136" s="79"/>
      <c r="C136" s="36" t="s">
        <v>212</v>
      </c>
      <c r="D136" s="104"/>
      <c r="E136" s="16">
        <f>E135</f>
        <v>3758.7</v>
      </c>
      <c r="F136" s="16">
        <f t="shared" ref="F136" si="93">F139+F142</f>
        <v>0</v>
      </c>
      <c r="G136" s="16">
        <f t="shared" si="89"/>
        <v>0</v>
      </c>
      <c r="H136" s="14"/>
      <c r="I136" s="15"/>
      <c r="J136" s="15"/>
      <c r="K136" s="15"/>
      <c r="L136" s="15"/>
      <c r="M136" s="15"/>
    </row>
    <row r="137" spans="1:14" ht="30" customHeight="1" x14ac:dyDescent="0.25">
      <c r="A137" s="73" t="s">
        <v>51</v>
      </c>
      <c r="B137" s="80" t="s">
        <v>81</v>
      </c>
      <c r="C137" s="26" t="s">
        <v>6</v>
      </c>
      <c r="D137" s="87" t="s">
        <v>191</v>
      </c>
      <c r="E137" s="2">
        <f t="shared" ref="E137" si="94">E139</f>
        <v>3726.7</v>
      </c>
      <c r="F137" s="2">
        <f t="shared" ref="F137" si="95">F139</f>
        <v>0</v>
      </c>
      <c r="G137" s="2">
        <f t="shared" si="89"/>
        <v>0</v>
      </c>
      <c r="H137" s="140" t="s">
        <v>237</v>
      </c>
      <c r="I137" s="15"/>
      <c r="J137" s="15"/>
      <c r="K137" s="15"/>
      <c r="L137" s="15"/>
      <c r="M137" s="15"/>
    </row>
    <row r="138" spans="1:14" ht="27.75" customHeight="1" x14ac:dyDescent="0.25">
      <c r="A138" s="73"/>
      <c r="B138" s="80"/>
      <c r="C138" s="26" t="s">
        <v>72</v>
      </c>
      <c r="D138" s="88"/>
      <c r="E138" s="2">
        <v>3726.7</v>
      </c>
      <c r="F138" s="2">
        <v>0</v>
      </c>
      <c r="G138" s="2">
        <f t="shared" si="89"/>
        <v>0</v>
      </c>
      <c r="H138" s="141"/>
      <c r="I138" s="15"/>
      <c r="J138" s="15"/>
      <c r="K138" s="15"/>
      <c r="L138" s="15"/>
      <c r="M138" s="15"/>
    </row>
    <row r="139" spans="1:14" ht="42" customHeight="1" x14ac:dyDescent="0.25">
      <c r="A139" s="73"/>
      <c r="B139" s="80"/>
      <c r="C139" s="36" t="s">
        <v>212</v>
      </c>
      <c r="D139" s="89"/>
      <c r="E139" s="2">
        <f>E138</f>
        <v>3726.7</v>
      </c>
      <c r="F139" s="2">
        <f t="shared" ref="F139" si="96">F138</f>
        <v>0</v>
      </c>
      <c r="G139" s="2">
        <f t="shared" si="89"/>
        <v>0</v>
      </c>
      <c r="H139" s="142"/>
      <c r="I139" s="15"/>
      <c r="J139" s="15"/>
      <c r="K139" s="15"/>
      <c r="L139" s="15"/>
      <c r="M139" s="15"/>
    </row>
    <row r="140" spans="1:14" ht="30" hidden="1" customHeight="1" x14ac:dyDescent="0.25">
      <c r="A140" s="73" t="s">
        <v>71</v>
      </c>
      <c r="B140" s="80" t="s">
        <v>168</v>
      </c>
      <c r="C140" s="26" t="s">
        <v>6</v>
      </c>
      <c r="D140" s="87" t="s">
        <v>191</v>
      </c>
      <c r="E140" s="2">
        <v>0</v>
      </c>
      <c r="F140" s="2"/>
      <c r="G140" s="2" t="e">
        <f t="shared" si="89"/>
        <v>#DIV/0!</v>
      </c>
      <c r="H140" s="14"/>
      <c r="I140" s="15"/>
      <c r="J140" s="15"/>
      <c r="K140" s="15"/>
      <c r="L140" s="15"/>
      <c r="M140" s="15"/>
    </row>
    <row r="141" spans="1:14" ht="24" hidden="1" customHeight="1" x14ac:dyDescent="0.25">
      <c r="A141" s="73"/>
      <c r="B141" s="80"/>
      <c r="C141" s="26" t="s">
        <v>72</v>
      </c>
      <c r="D141" s="88"/>
      <c r="E141" s="2">
        <v>0</v>
      </c>
      <c r="F141" s="2"/>
      <c r="G141" s="2" t="e">
        <f t="shared" si="89"/>
        <v>#DIV/0!</v>
      </c>
      <c r="H141" s="14"/>
      <c r="I141" s="15"/>
      <c r="J141" s="15"/>
      <c r="K141" s="15"/>
      <c r="L141" s="15"/>
      <c r="M141" s="15"/>
    </row>
    <row r="142" spans="1:14" ht="42" hidden="1" customHeight="1" x14ac:dyDescent="0.25">
      <c r="A142" s="73"/>
      <c r="B142" s="80"/>
      <c r="C142" s="26" t="s">
        <v>180</v>
      </c>
      <c r="D142" s="89"/>
      <c r="E142" s="2">
        <v>0</v>
      </c>
      <c r="F142" s="2"/>
      <c r="G142" s="2" t="e">
        <f t="shared" si="89"/>
        <v>#DIV/0!</v>
      </c>
      <c r="H142" s="14"/>
      <c r="I142" s="15"/>
      <c r="J142" s="15"/>
      <c r="K142" s="15"/>
      <c r="L142" s="15"/>
      <c r="M142" s="15"/>
      <c r="N142" s="4"/>
    </row>
    <row r="143" spans="1:14" ht="30" customHeight="1" x14ac:dyDescent="0.25">
      <c r="A143" s="73" t="s">
        <v>74</v>
      </c>
      <c r="B143" s="80" t="s">
        <v>169</v>
      </c>
      <c r="C143" s="26" t="s">
        <v>6</v>
      </c>
      <c r="D143" s="87" t="s">
        <v>191</v>
      </c>
      <c r="E143" s="2">
        <f>E144</f>
        <v>32</v>
      </c>
      <c r="F143" s="2">
        <f t="shared" ref="F143" si="97">F144</f>
        <v>0</v>
      </c>
      <c r="G143" s="2">
        <f t="shared" si="89"/>
        <v>0</v>
      </c>
      <c r="H143" s="14"/>
      <c r="I143" s="15"/>
      <c r="J143" s="15"/>
      <c r="K143" s="15"/>
      <c r="L143" s="15"/>
      <c r="M143" s="15"/>
    </row>
    <row r="144" spans="1:14" ht="27" customHeight="1" x14ac:dyDescent="0.25">
      <c r="A144" s="73"/>
      <c r="B144" s="80"/>
      <c r="C144" s="26" t="s">
        <v>72</v>
      </c>
      <c r="D144" s="89"/>
      <c r="E144" s="2">
        <v>32</v>
      </c>
      <c r="F144" s="2">
        <v>0</v>
      </c>
      <c r="G144" s="2">
        <f t="shared" si="89"/>
        <v>0</v>
      </c>
      <c r="H144" s="14"/>
      <c r="I144" s="15"/>
      <c r="J144" s="15"/>
      <c r="K144" s="15"/>
      <c r="L144" s="15"/>
      <c r="M144" s="15"/>
    </row>
    <row r="145" spans="1:16" ht="24.75" hidden="1" customHeight="1" x14ac:dyDescent="0.25">
      <c r="A145" s="73" t="s">
        <v>89</v>
      </c>
      <c r="B145" s="80"/>
      <c r="C145" s="26" t="s">
        <v>6</v>
      </c>
      <c r="D145" s="32"/>
      <c r="E145" s="2" t="e">
        <v>#REF!</v>
      </c>
      <c r="F145" s="2"/>
      <c r="G145" s="2" t="e">
        <f t="shared" si="89"/>
        <v>#REF!</v>
      </c>
      <c r="H145" s="14"/>
      <c r="I145" s="15"/>
      <c r="J145" s="15"/>
      <c r="K145" s="15"/>
      <c r="L145" s="15"/>
      <c r="M145" s="15"/>
    </row>
    <row r="146" spans="1:16" ht="30" hidden="1" customHeight="1" x14ac:dyDescent="0.25">
      <c r="A146" s="73"/>
      <c r="B146" s="80"/>
      <c r="C146" s="26" t="s">
        <v>72</v>
      </c>
      <c r="D146" s="32"/>
      <c r="E146" s="2" t="e">
        <v>#REF!</v>
      </c>
      <c r="F146" s="2"/>
      <c r="G146" s="2" t="e">
        <f t="shared" si="89"/>
        <v>#REF!</v>
      </c>
      <c r="H146" s="14"/>
      <c r="I146" s="15"/>
      <c r="J146" s="15"/>
      <c r="K146" s="15"/>
      <c r="L146" s="15"/>
      <c r="M146" s="15"/>
    </row>
    <row r="147" spans="1:16" ht="25.5" hidden="1" customHeight="1" x14ac:dyDescent="0.25">
      <c r="A147" s="73" t="s">
        <v>92</v>
      </c>
      <c r="B147" s="80"/>
      <c r="C147" s="26" t="s">
        <v>6</v>
      </c>
      <c r="D147" s="32"/>
      <c r="E147" s="2" t="e">
        <v>#REF!</v>
      </c>
      <c r="F147" s="2"/>
      <c r="G147" s="2" t="e">
        <f t="shared" si="89"/>
        <v>#REF!</v>
      </c>
      <c r="H147" s="14"/>
      <c r="I147" s="15"/>
      <c r="J147" s="15"/>
      <c r="K147" s="15"/>
      <c r="L147" s="15"/>
      <c r="M147" s="15"/>
    </row>
    <row r="148" spans="1:16" ht="30" hidden="1" customHeight="1" x14ac:dyDescent="0.25">
      <c r="A148" s="73"/>
      <c r="B148" s="80"/>
      <c r="C148" s="26" t="s">
        <v>72</v>
      </c>
      <c r="D148" s="32"/>
      <c r="E148" s="2" t="e">
        <v>#REF!</v>
      </c>
      <c r="F148" s="2"/>
      <c r="G148" s="2" t="e">
        <f t="shared" si="89"/>
        <v>#REF!</v>
      </c>
      <c r="H148" s="14"/>
      <c r="I148" s="15"/>
      <c r="J148" s="15"/>
      <c r="K148" s="15"/>
      <c r="L148" s="15"/>
      <c r="M148" s="15"/>
    </row>
    <row r="149" spans="1:16" ht="29.25" hidden="1" customHeight="1" x14ac:dyDescent="0.25">
      <c r="A149" s="78" t="s">
        <v>73</v>
      </c>
      <c r="B149" s="77" t="s">
        <v>170</v>
      </c>
      <c r="C149" s="28" t="s">
        <v>6</v>
      </c>
      <c r="D149" s="102"/>
      <c r="E149" s="16">
        <f t="shared" ref="E149" si="98">E150+E151</f>
        <v>0</v>
      </c>
      <c r="F149" s="16"/>
      <c r="G149" s="16" t="e">
        <f t="shared" si="89"/>
        <v>#DIV/0!</v>
      </c>
      <c r="H149" s="2"/>
      <c r="I149" s="15"/>
      <c r="J149" s="15"/>
      <c r="K149" s="15"/>
      <c r="L149" s="15"/>
      <c r="M149" s="15"/>
    </row>
    <row r="150" spans="1:16" ht="25.5" hidden="1" customHeight="1" x14ac:dyDescent="0.25">
      <c r="A150" s="78"/>
      <c r="B150" s="79"/>
      <c r="C150" s="28" t="s">
        <v>8</v>
      </c>
      <c r="D150" s="103"/>
      <c r="E150" s="16">
        <v>0</v>
      </c>
      <c r="F150" s="16"/>
      <c r="G150" s="16" t="e">
        <f t="shared" si="89"/>
        <v>#DIV/0!</v>
      </c>
      <c r="H150" s="14"/>
      <c r="I150" s="15"/>
      <c r="J150" s="15"/>
      <c r="K150" s="15"/>
      <c r="L150" s="15"/>
      <c r="M150" s="15"/>
      <c r="N150" s="4"/>
    </row>
    <row r="151" spans="1:16" ht="36" hidden="1" customHeight="1" x14ac:dyDescent="0.25">
      <c r="A151" s="78"/>
      <c r="B151" s="79"/>
      <c r="C151" s="28" t="s">
        <v>72</v>
      </c>
      <c r="D151" s="104"/>
      <c r="E151" s="16">
        <v>0</v>
      </c>
      <c r="F151" s="16"/>
      <c r="G151" s="16" t="e">
        <f t="shared" si="89"/>
        <v>#DIV/0!</v>
      </c>
      <c r="H151" s="14"/>
      <c r="I151" s="15"/>
      <c r="J151" s="15"/>
      <c r="K151" s="15"/>
      <c r="L151" s="15"/>
      <c r="M151" s="15"/>
      <c r="P151" s="11"/>
    </row>
    <row r="152" spans="1:16" ht="22.5" hidden="1" customHeight="1" x14ac:dyDescent="0.25">
      <c r="A152" s="78" t="s">
        <v>135</v>
      </c>
      <c r="B152" s="77" t="s">
        <v>136</v>
      </c>
      <c r="C152" s="28" t="s">
        <v>6</v>
      </c>
      <c r="D152" s="102"/>
      <c r="E152" s="16">
        <f t="shared" ref="E152" si="99">E153</f>
        <v>0</v>
      </c>
      <c r="F152" s="16"/>
      <c r="G152" s="16" t="e">
        <f t="shared" si="89"/>
        <v>#DIV/0!</v>
      </c>
      <c r="H152" s="2"/>
      <c r="I152" s="15"/>
      <c r="J152" s="15"/>
      <c r="K152" s="15"/>
      <c r="L152" s="15"/>
      <c r="M152" s="15"/>
    </row>
    <row r="153" spans="1:16" ht="27.75" hidden="1" customHeight="1" x14ac:dyDescent="0.25">
      <c r="A153" s="78"/>
      <c r="B153" s="77"/>
      <c r="C153" s="28" t="s">
        <v>7</v>
      </c>
      <c r="D153" s="103"/>
      <c r="E153" s="16">
        <f t="shared" ref="E153" si="100">E156</f>
        <v>0</v>
      </c>
      <c r="F153" s="16"/>
      <c r="G153" s="16" t="e">
        <f t="shared" si="89"/>
        <v>#DIV/0!</v>
      </c>
      <c r="H153" s="16"/>
      <c r="I153" s="15"/>
      <c r="J153" s="15"/>
      <c r="K153" s="15"/>
      <c r="L153" s="15"/>
      <c r="M153" s="15"/>
    </row>
    <row r="154" spans="1:16" ht="38.25" hidden="1" customHeight="1" x14ac:dyDescent="0.25">
      <c r="A154" s="78"/>
      <c r="B154" s="77"/>
      <c r="C154" s="28" t="s">
        <v>117</v>
      </c>
      <c r="D154" s="104"/>
      <c r="E154" s="16">
        <v>0</v>
      </c>
      <c r="F154" s="16"/>
      <c r="G154" s="16" t="e">
        <f t="shared" si="89"/>
        <v>#DIV/0!</v>
      </c>
      <c r="H154" s="14"/>
      <c r="I154" s="15"/>
      <c r="J154" s="15"/>
      <c r="K154" s="15"/>
      <c r="L154" s="15"/>
      <c r="M154" s="15"/>
    </row>
    <row r="155" spans="1:16" ht="26.25" hidden="1" customHeight="1" x14ac:dyDescent="0.25">
      <c r="A155" s="73" t="s">
        <v>171</v>
      </c>
      <c r="B155" s="80" t="s">
        <v>174</v>
      </c>
      <c r="C155" s="36" t="s">
        <v>6</v>
      </c>
      <c r="D155" s="87" t="s">
        <v>190</v>
      </c>
      <c r="E155" s="2">
        <v>0</v>
      </c>
      <c r="F155" s="2"/>
      <c r="G155" s="2" t="e">
        <f t="shared" si="89"/>
        <v>#DIV/0!</v>
      </c>
      <c r="H155" s="14"/>
      <c r="I155" s="15"/>
      <c r="J155" s="15"/>
      <c r="K155" s="15"/>
      <c r="L155" s="15"/>
      <c r="M155" s="15"/>
    </row>
    <row r="156" spans="1:16" ht="29.25" hidden="1" customHeight="1" x14ac:dyDescent="0.25">
      <c r="A156" s="73"/>
      <c r="B156" s="80"/>
      <c r="C156" s="36" t="s">
        <v>7</v>
      </c>
      <c r="D156" s="88"/>
      <c r="E156" s="2">
        <v>0</v>
      </c>
      <c r="F156" s="2"/>
      <c r="G156" s="2" t="e">
        <f t="shared" si="89"/>
        <v>#DIV/0!</v>
      </c>
      <c r="H156" s="14"/>
      <c r="I156" s="15"/>
      <c r="J156" s="15"/>
      <c r="K156" s="15"/>
      <c r="L156" s="15"/>
      <c r="M156" s="15"/>
    </row>
    <row r="157" spans="1:16" ht="39" hidden="1" customHeight="1" x14ac:dyDescent="0.25">
      <c r="A157" s="73"/>
      <c r="B157" s="80"/>
      <c r="C157" s="36" t="s">
        <v>212</v>
      </c>
      <c r="D157" s="89"/>
      <c r="E157" s="2">
        <v>0</v>
      </c>
      <c r="F157" s="2"/>
      <c r="G157" s="2" t="e">
        <f t="shared" si="89"/>
        <v>#DIV/0!</v>
      </c>
      <c r="H157" s="14"/>
      <c r="I157" s="15"/>
      <c r="J157" s="15"/>
      <c r="K157" s="15"/>
      <c r="L157" s="15"/>
      <c r="M157" s="15"/>
    </row>
    <row r="158" spans="1:16" ht="30.75" hidden="1" customHeight="1" x14ac:dyDescent="0.25">
      <c r="A158" s="78" t="s">
        <v>194</v>
      </c>
      <c r="B158" s="77" t="s">
        <v>195</v>
      </c>
      <c r="C158" s="38" t="s">
        <v>6</v>
      </c>
      <c r="D158" s="87"/>
      <c r="E158" s="16">
        <f t="shared" ref="E158" si="101">E159+E160</f>
        <v>0</v>
      </c>
      <c r="F158" s="16"/>
      <c r="G158" s="16" t="e">
        <f t="shared" si="89"/>
        <v>#DIV/0!</v>
      </c>
      <c r="H158" s="16"/>
      <c r="I158" s="15"/>
      <c r="J158" s="15"/>
      <c r="K158" s="15"/>
      <c r="L158" s="15"/>
      <c r="M158" s="15"/>
    </row>
    <row r="159" spans="1:16" ht="30.75" hidden="1" customHeight="1" x14ac:dyDescent="0.25">
      <c r="A159" s="78"/>
      <c r="B159" s="77"/>
      <c r="C159" s="38" t="s">
        <v>8</v>
      </c>
      <c r="D159" s="88"/>
      <c r="E159" s="16">
        <f t="shared" ref="E159:E160" si="102">E162+E165</f>
        <v>0</v>
      </c>
      <c r="F159" s="16"/>
      <c r="G159" s="16" t="e">
        <f t="shared" si="89"/>
        <v>#DIV/0!</v>
      </c>
      <c r="H159" s="16"/>
      <c r="I159" s="15"/>
      <c r="J159" s="15"/>
      <c r="K159" s="15"/>
      <c r="L159" s="15"/>
      <c r="M159" s="15"/>
    </row>
    <row r="160" spans="1:16" ht="23.25" hidden="1" customHeight="1" x14ac:dyDescent="0.25">
      <c r="A160" s="78"/>
      <c r="B160" s="77"/>
      <c r="C160" s="38" t="s">
        <v>7</v>
      </c>
      <c r="D160" s="89"/>
      <c r="E160" s="16">
        <f t="shared" si="102"/>
        <v>0</v>
      </c>
      <c r="F160" s="16"/>
      <c r="G160" s="16" t="e">
        <f t="shared" si="89"/>
        <v>#DIV/0!</v>
      </c>
      <c r="H160" s="16"/>
      <c r="I160" s="15"/>
      <c r="J160" s="15"/>
      <c r="K160" s="15"/>
      <c r="L160" s="15"/>
      <c r="M160" s="15"/>
    </row>
    <row r="161" spans="1:13" ht="23.25" hidden="1" customHeight="1" x14ac:dyDescent="0.25">
      <c r="A161" s="73" t="s">
        <v>196</v>
      </c>
      <c r="B161" s="74" t="s">
        <v>198</v>
      </c>
      <c r="C161" s="36" t="s">
        <v>6</v>
      </c>
      <c r="D161" s="87" t="s">
        <v>190</v>
      </c>
      <c r="E161" s="2">
        <v>0</v>
      </c>
      <c r="F161" s="2"/>
      <c r="G161" s="2" t="e">
        <f t="shared" si="89"/>
        <v>#DIV/0!</v>
      </c>
      <c r="H161" s="14"/>
      <c r="I161" s="15"/>
      <c r="J161" s="15"/>
      <c r="K161" s="15"/>
      <c r="L161" s="15"/>
      <c r="M161" s="15"/>
    </row>
    <row r="162" spans="1:13" ht="27.75" hidden="1" customHeight="1" x14ac:dyDescent="0.25">
      <c r="A162" s="73"/>
      <c r="B162" s="75"/>
      <c r="C162" s="36" t="s">
        <v>8</v>
      </c>
      <c r="D162" s="88"/>
      <c r="E162" s="2">
        <v>0</v>
      </c>
      <c r="F162" s="2"/>
      <c r="G162" s="2" t="e">
        <f t="shared" si="89"/>
        <v>#DIV/0!</v>
      </c>
      <c r="H162" s="14"/>
      <c r="I162" s="15"/>
      <c r="J162" s="15"/>
      <c r="K162" s="15"/>
      <c r="L162" s="15"/>
      <c r="M162" s="15"/>
    </row>
    <row r="163" spans="1:13" ht="23.25" hidden="1" customHeight="1" x14ac:dyDescent="0.25">
      <c r="A163" s="73"/>
      <c r="B163" s="76"/>
      <c r="C163" s="36" t="s">
        <v>7</v>
      </c>
      <c r="D163" s="89"/>
      <c r="E163" s="2">
        <v>0</v>
      </c>
      <c r="F163" s="2"/>
      <c r="G163" s="2" t="e">
        <f t="shared" si="89"/>
        <v>#DIV/0!</v>
      </c>
      <c r="H163" s="14"/>
      <c r="I163" s="15"/>
      <c r="J163" s="15"/>
      <c r="K163" s="15"/>
      <c r="L163" s="15"/>
      <c r="M163" s="15"/>
    </row>
    <row r="164" spans="1:13" ht="15.75" hidden="1" customHeight="1" x14ac:dyDescent="0.25">
      <c r="A164" s="73" t="s">
        <v>197</v>
      </c>
      <c r="B164" s="74" t="s">
        <v>199</v>
      </c>
      <c r="C164" s="36" t="s">
        <v>6</v>
      </c>
      <c r="D164" s="87" t="s">
        <v>190</v>
      </c>
      <c r="E164" s="2">
        <v>0</v>
      </c>
      <c r="F164" s="2"/>
      <c r="G164" s="2" t="e">
        <f t="shared" si="89"/>
        <v>#DIV/0!</v>
      </c>
      <c r="H164" s="14"/>
      <c r="I164" s="15"/>
      <c r="J164" s="15"/>
      <c r="K164" s="15"/>
      <c r="L164" s="15"/>
      <c r="M164" s="15"/>
    </row>
    <row r="165" spans="1:13" ht="25.5" hidden="1" x14ac:dyDescent="0.25">
      <c r="A165" s="73"/>
      <c r="B165" s="75"/>
      <c r="C165" s="36" t="s">
        <v>8</v>
      </c>
      <c r="D165" s="88"/>
      <c r="E165" s="2">
        <v>0</v>
      </c>
      <c r="F165" s="2"/>
      <c r="G165" s="2" t="e">
        <f t="shared" si="89"/>
        <v>#DIV/0!</v>
      </c>
      <c r="H165" s="14"/>
      <c r="I165" s="15"/>
      <c r="J165" s="15"/>
      <c r="K165" s="15"/>
      <c r="L165" s="15"/>
      <c r="M165" s="15"/>
    </row>
    <row r="166" spans="1:13" ht="27.75" hidden="1" customHeight="1" x14ac:dyDescent="0.25">
      <c r="A166" s="73"/>
      <c r="B166" s="76"/>
      <c r="C166" s="36" t="s">
        <v>7</v>
      </c>
      <c r="D166" s="89"/>
      <c r="E166" s="2">
        <v>0</v>
      </c>
      <c r="F166" s="2"/>
      <c r="G166" s="2" t="e">
        <f t="shared" si="89"/>
        <v>#DIV/0!</v>
      </c>
      <c r="H166" s="14"/>
      <c r="I166" s="15"/>
      <c r="J166" s="15"/>
      <c r="K166" s="15"/>
      <c r="L166" s="15"/>
      <c r="M166" s="15"/>
    </row>
    <row r="167" spans="1:13" ht="30.75" hidden="1" customHeight="1" x14ac:dyDescent="0.25">
      <c r="A167" s="73" t="s">
        <v>172</v>
      </c>
      <c r="B167" s="80"/>
      <c r="C167" s="26" t="s">
        <v>6</v>
      </c>
      <c r="D167" s="32"/>
      <c r="E167" s="2">
        <v>0</v>
      </c>
      <c r="F167" s="2"/>
      <c r="G167" s="2" t="e">
        <f t="shared" si="89"/>
        <v>#DIV/0!</v>
      </c>
      <c r="H167" s="14"/>
      <c r="I167" s="15"/>
      <c r="J167" s="15"/>
      <c r="K167" s="15"/>
      <c r="L167" s="15"/>
      <c r="M167" s="15"/>
    </row>
    <row r="168" spans="1:13" ht="28.5" hidden="1" customHeight="1" x14ac:dyDescent="0.25">
      <c r="A168" s="73"/>
      <c r="B168" s="80"/>
      <c r="C168" s="26" t="s">
        <v>7</v>
      </c>
      <c r="D168" s="32"/>
      <c r="E168" s="2">
        <v>0</v>
      </c>
      <c r="F168" s="2"/>
      <c r="G168" s="2" t="e">
        <f t="shared" si="89"/>
        <v>#DIV/0!</v>
      </c>
      <c r="H168" s="14"/>
      <c r="I168" s="15"/>
      <c r="J168" s="15"/>
      <c r="K168" s="15"/>
      <c r="L168" s="15"/>
      <c r="M168" s="15"/>
    </row>
    <row r="169" spans="1:13" ht="24.75" hidden="1" customHeight="1" x14ac:dyDescent="0.25">
      <c r="A169" s="73" t="s">
        <v>173</v>
      </c>
      <c r="B169" s="80"/>
      <c r="C169" s="26" t="s">
        <v>6</v>
      </c>
      <c r="D169" s="32"/>
      <c r="E169" s="2">
        <v>0</v>
      </c>
      <c r="F169" s="2"/>
      <c r="G169" s="2" t="e">
        <f t="shared" si="89"/>
        <v>#DIV/0!</v>
      </c>
      <c r="H169" s="14"/>
      <c r="I169" s="15"/>
      <c r="J169" s="15"/>
      <c r="K169" s="15"/>
      <c r="L169" s="15"/>
      <c r="M169" s="15"/>
    </row>
    <row r="170" spans="1:13" ht="27" hidden="1" customHeight="1" x14ac:dyDescent="0.25">
      <c r="A170" s="73"/>
      <c r="B170" s="80"/>
      <c r="C170" s="26" t="s">
        <v>7</v>
      </c>
      <c r="D170" s="32"/>
      <c r="E170" s="2">
        <v>0</v>
      </c>
      <c r="F170" s="2"/>
      <c r="G170" s="2" t="e">
        <f t="shared" si="89"/>
        <v>#DIV/0!</v>
      </c>
      <c r="H170" s="14"/>
      <c r="I170" s="15"/>
      <c r="J170" s="15"/>
      <c r="K170" s="15"/>
      <c r="L170" s="15"/>
      <c r="M170" s="15"/>
    </row>
    <row r="171" spans="1:13" ht="45" hidden="1" customHeight="1" x14ac:dyDescent="0.25">
      <c r="A171" s="73"/>
      <c r="B171" s="80"/>
      <c r="C171" s="26" t="s">
        <v>117</v>
      </c>
      <c r="D171" s="32"/>
      <c r="E171" s="2">
        <v>0</v>
      </c>
      <c r="F171" s="2"/>
      <c r="G171" s="2" t="e">
        <f t="shared" si="89"/>
        <v>#DIV/0!</v>
      </c>
      <c r="H171" s="14"/>
      <c r="I171" s="15"/>
      <c r="J171" s="15"/>
      <c r="K171" s="15"/>
      <c r="L171" s="15"/>
      <c r="M171" s="15"/>
    </row>
    <row r="172" spans="1:13" ht="30.75" customHeight="1" x14ac:dyDescent="0.25">
      <c r="A172" s="105" t="s">
        <v>52</v>
      </c>
      <c r="B172" s="106"/>
      <c r="C172" s="28" t="s">
        <v>6</v>
      </c>
      <c r="D172" s="102"/>
      <c r="E172" s="16">
        <f t="shared" ref="E172" si="103">E173+E174</f>
        <v>3758.7</v>
      </c>
      <c r="F172" s="16">
        <f t="shared" ref="F172" si="104">F173+F174</f>
        <v>0</v>
      </c>
      <c r="G172" s="16">
        <f t="shared" si="89"/>
        <v>0</v>
      </c>
      <c r="H172" s="2"/>
      <c r="I172" s="15"/>
      <c r="J172" s="15"/>
      <c r="K172" s="15"/>
      <c r="L172" s="15"/>
      <c r="M172" s="15"/>
    </row>
    <row r="173" spans="1:13" ht="27" customHeight="1" x14ac:dyDescent="0.25">
      <c r="A173" s="107"/>
      <c r="B173" s="108"/>
      <c r="C173" s="27" t="s">
        <v>8</v>
      </c>
      <c r="D173" s="103"/>
      <c r="E173" s="16">
        <v>0</v>
      </c>
      <c r="F173" s="16">
        <f t="shared" ref="F173" si="105">F174+F175</f>
        <v>0</v>
      </c>
      <c r="G173" s="16" t="e">
        <f t="shared" si="89"/>
        <v>#DIV/0!</v>
      </c>
      <c r="H173" s="14"/>
      <c r="I173" s="15"/>
      <c r="J173" s="15"/>
      <c r="K173" s="15"/>
      <c r="L173" s="15"/>
      <c r="M173" s="15"/>
    </row>
    <row r="174" spans="1:13" x14ac:dyDescent="0.25">
      <c r="A174" s="107"/>
      <c r="B174" s="108"/>
      <c r="C174" s="27" t="s">
        <v>72</v>
      </c>
      <c r="D174" s="103"/>
      <c r="E174" s="16">
        <f t="shared" ref="E174" si="106">E135+E151+E153+E160</f>
        <v>3758.7</v>
      </c>
      <c r="F174" s="16">
        <f t="shared" ref="F174" si="107">F175+F176</f>
        <v>0</v>
      </c>
      <c r="G174" s="16">
        <f t="shared" si="89"/>
        <v>0</v>
      </c>
      <c r="H174" s="16"/>
      <c r="I174" s="15"/>
      <c r="J174" s="15"/>
      <c r="K174" s="15"/>
      <c r="L174" s="15"/>
      <c r="M174" s="15"/>
    </row>
    <row r="175" spans="1:13" ht="40.5" customHeight="1" x14ac:dyDescent="0.25">
      <c r="A175" s="109"/>
      <c r="B175" s="110"/>
      <c r="C175" s="28" t="s">
        <v>117</v>
      </c>
      <c r="D175" s="104"/>
      <c r="E175" s="16">
        <f>E139</f>
        <v>3726.7</v>
      </c>
      <c r="F175" s="16">
        <f t="shared" ref="F175" si="108">F176+F177</f>
        <v>0</v>
      </c>
      <c r="G175" s="16">
        <f t="shared" si="89"/>
        <v>0</v>
      </c>
      <c r="H175" s="16"/>
      <c r="I175" s="15"/>
      <c r="J175" s="15"/>
      <c r="K175" s="15"/>
      <c r="L175" s="15"/>
      <c r="M175" s="15"/>
    </row>
    <row r="176" spans="1:13" ht="23.25" customHeight="1" x14ac:dyDescent="0.25">
      <c r="A176" s="82" t="s">
        <v>53</v>
      </c>
      <c r="B176" s="83"/>
      <c r="C176" s="83"/>
      <c r="D176" s="83"/>
      <c r="E176" s="83"/>
      <c r="F176" s="83"/>
      <c r="G176" s="83"/>
      <c r="H176" s="14"/>
      <c r="I176" s="15"/>
      <c r="J176" s="15"/>
      <c r="K176" s="15"/>
      <c r="L176" s="15"/>
      <c r="M176" s="15"/>
    </row>
    <row r="177" spans="1:13" ht="15.75" customHeight="1" x14ac:dyDescent="0.25">
      <c r="A177" s="111" t="s">
        <v>54</v>
      </c>
      <c r="B177" s="113" t="s">
        <v>132</v>
      </c>
      <c r="C177" s="7" t="s">
        <v>6</v>
      </c>
      <c r="D177" s="18"/>
      <c r="E177" s="16">
        <v>0</v>
      </c>
      <c r="F177" s="16">
        <v>0</v>
      </c>
      <c r="G177" s="16" t="e">
        <f t="shared" ref="G177:G240" si="109">F177/E177*100</f>
        <v>#DIV/0!</v>
      </c>
      <c r="H177" s="14"/>
      <c r="I177" s="57"/>
      <c r="J177" s="15"/>
      <c r="K177" s="15"/>
      <c r="L177" s="15"/>
      <c r="M177" s="15"/>
    </row>
    <row r="178" spans="1:13" ht="27" customHeight="1" x14ac:dyDescent="0.25">
      <c r="A178" s="112"/>
      <c r="B178" s="114"/>
      <c r="C178" s="7" t="s">
        <v>8</v>
      </c>
      <c r="D178" s="18"/>
      <c r="E178" s="16">
        <v>0</v>
      </c>
      <c r="F178" s="16">
        <v>0</v>
      </c>
      <c r="G178" s="16" t="e">
        <f t="shared" si="109"/>
        <v>#DIV/0!</v>
      </c>
      <c r="H178" s="14"/>
      <c r="I178" s="57"/>
      <c r="J178" s="15"/>
      <c r="K178" s="15"/>
      <c r="L178" s="15"/>
      <c r="M178" s="15"/>
    </row>
    <row r="179" spans="1:13" ht="27.75" customHeight="1" x14ac:dyDescent="0.25">
      <c r="A179" s="112"/>
      <c r="B179" s="114"/>
      <c r="C179" s="7" t="s">
        <v>72</v>
      </c>
      <c r="D179" s="18"/>
      <c r="E179" s="16">
        <v>0</v>
      </c>
      <c r="F179" s="16">
        <v>0</v>
      </c>
      <c r="G179" s="16" t="e">
        <f t="shared" si="109"/>
        <v>#DIV/0!</v>
      </c>
      <c r="H179" s="14"/>
      <c r="I179" s="57"/>
      <c r="J179" s="15"/>
      <c r="K179" s="15"/>
      <c r="L179" s="15"/>
      <c r="M179" s="15"/>
    </row>
    <row r="180" spans="1:13" ht="15.75" hidden="1" customHeight="1" x14ac:dyDescent="0.25">
      <c r="A180" s="112"/>
      <c r="B180" s="114"/>
      <c r="C180" s="7" t="s">
        <v>0</v>
      </c>
      <c r="D180" s="18"/>
      <c r="E180" s="16"/>
      <c r="F180" s="16"/>
      <c r="G180" s="16" t="e">
        <f t="shared" si="109"/>
        <v>#DIV/0!</v>
      </c>
      <c r="H180" s="14"/>
      <c r="I180" s="57"/>
      <c r="J180" s="15"/>
      <c r="K180" s="15"/>
      <c r="L180" s="15"/>
      <c r="M180" s="15"/>
    </row>
    <row r="181" spans="1:13" ht="29.25" hidden="1" customHeight="1" x14ac:dyDescent="0.25">
      <c r="A181" s="112"/>
      <c r="B181" s="114"/>
      <c r="C181" s="7" t="s">
        <v>59</v>
      </c>
      <c r="D181" s="18"/>
      <c r="E181" s="16">
        <v>0</v>
      </c>
      <c r="F181" s="16"/>
      <c r="G181" s="16" t="e">
        <f t="shared" si="109"/>
        <v>#DIV/0!</v>
      </c>
      <c r="H181" s="14"/>
      <c r="I181" s="57"/>
      <c r="J181" s="15"/>
      <c r="K181" s="15"/>
      <c r="L181" s="15"/>
      <c r="M181" s="15"/>
    </row>
    <row r="182" spans="1:13" ht="108" hidden="1" customHeight="1" x14ac:dyDescent="0.25">
      <c r="A182" s="115"/>
      <c r="B182" s="116"/>
      <c r="C182" s="7" t="s">
        <v>118</v>
      </c>
      <c r="D182" s="18"/>
      <c r="E182" s="16">
        <v>0</v>
      </c>
      <c r="F182" s="16"/>
      <c r="G182" s="16" t="e">
        <f t="shared" si="109"/>
        <v>#DIV/0!</v>
      </c>
      <c r="H182" s="14"/>
      <c r="I182" s="57"/>
      <c r="J182" s="15"/>
      <c r="K182" s="15"/>
      <c r="L182" s="15"/>
      <c r="M182" s="15"/>
    </row>
    <row r="183" spans="1:13" ht="15.75" customHeight="1" x14ac:dyDescent="0.25">
      <c r="A183" s="111" t="s">
        <v>56</v>
      </c>
      <c r="B183" s="113" t="s">
        <v>133</v>
      </c>
      <c r="C183" s="7" t="s">
        <v>6</v>
      </c>
      <c r="D183" s="18"/>
      <c r="E183" s="16">
        <v>0</v>
      </c>
      <c r="F183" s="16">
        <v>0</v>
      </c>
      <c r="G183" s="16" t="e">
        <f t="shared" si="109"/>
        <v>#DIV/0!</v>
      </c>
      <c r="H183" s="14"/>
      <c r="I183" s="57"/>
      <c r="J183" s="15"/>
      <c r="K183" s="15"/>
      <c r="L183" s="15"/>
      <c r="M183" s="15"/>
    </row>
    <row r="184" spans="1:13" ht="33" customHeight="1" x14ac:dyDescent="0.25">
      <c r="A184" s="112"/>
      <c r="B184" s="114"/>
      <c r="C184" s="7" t="s">
        <v>8</v>
      </c>
      <c r="D184" s="18"/>
      <c r="E184" s="16">
        <v>0</v>
      </c>
      <c r="F184" s="16">
        <v>0</v>
      </c>
      <c r="G184" s="16" t="e">
        <f t="shared" si="109"/>
        <v>#DIV/0!</v>
      </c>
      <c r="H184" s="14"/>
      <c r="I184" s="57"/>
      <c r="J184" s="15"/>
      <c r="K184" s="15"/>
      <c r="L184" s="15"/>
      <c r="M184" s="15"/>
    </row>
    <row r="185" spans="1:13" ht="29.25" customHeight="1" x14ac:dyDescent="0.25">
      <c r="A185" s="112"/>
      <c r="B185" s="114"/>
      <c r="C185" s="7" t="s">
        <v>72</v>
      </c>
      <c r="D185" s="18"/>
      <c r="E185" s="16">
        <v>0</v>
      </c>
      <c r="F185" s="16">
        <v>0</v>
      </c>
      <c r="G185" s="16" t="e">
        <f t="shared" si="109"/>
        <v>#DIV/0!</v>
      </c>
      <c r="H185" s="14"/>
      <c r="I185" s="57"/>
      <c r="J185" s="15"/>
      <c r="K185" s="15"/>
      <c r="L185" s="15"/>
      <c r="M185" s="15"/>
    </row>
    <row r="186" spans="1:13" ht="15.75" hidden="1" customHeight="1" x14ac:dyDescent="0.25">
      <c r="A186" s="112"/>
      <c r="B186" s="114"/>
      <c r="C186" s="7" t="s">
        <v>0</v>
      </c>
      <c r="D186" s="18"/>
      <c r="E186" s="2"/>
      <c r="F186" s="2"/>
      <c r="G186" s="2" t="e">
        <f t="shared" si="109"/>
        <v>#DIV/0!</v>
      </c>
      <c r="H186" s="14"/>
      <c r="I186" s="57"/>
      <c r="J186" s="15"/>
      <c r="K186" s="15"/>
      <c r="L186" s="15"/>
      <c r="M186" s="15"/>
    </row>
    <row r="187" spans="1:13" ht="31.5" hidden="1" customHeight="1" x14ac:dyDescent="0.25">
      <c r="A187" s="112"/>
      <c r="B187" s="114"/>
      <c r="C187" s="7" t="s">
        <v>59</v>
      </c>
      <c r="D187" s="18"/>
      <c r="E187" s="2">
        <v>0</v>
      </c>
      <c r="F187" s="2"/>
      <c r="G187" s="2" t="e">
        <f t="shared" si="109"/>
        <v>#DIV/0!</v>
      </c>
      <c r="H187" s="14"/>
      <c r="I187" s="57"/>
      <c r="J187" s="15"/>
      <c r="K187" s="15"/>
      <c r="L187" s="15"/>
      <c r="M187" s="15"/>
    </row>
    <row r="188" spans="1:13" ht="107.25" hidden="1" customHeight="1" x14ac:dyDescent="0.25">
      <c r="A188" s="115"/>
      <c r="B188" s="116"/>
      <c r="C188" s="7" t="s">
        <v>118</v>
      </c>
      <c r="D188" s="18"/>
      <c r="E188" s="2">
        <v>0</v>
      </c>
      <c r="F188" s="2"/>
      <c r="G188" s="2" t="e">
        <f t="shared" si="109"/>
        <v>#DIV/0!</v>
      </c>
      <c r="H188" s="14"/>
      <c r="I188" s="57"/>
      <c r="J188" s="15"/>
      <c r="K188" s="15"/>
      <c r="L188" s="15"/>
      <c r="M188" s="15"/>
    </row>
    <row r="189" spans="1:13" ht="15" customHeight="1" x14ac:dyDescent="0.25">
      <c r="A189" s="78" t="s">
        <v>61</v>
      </c>
      <c r="B189" s="77" t="s">
        <v>138</v>
      </c>
      <c r="C189" s="38" t="s">
        <v>6</v>
      </c>
      <c r="D189" s="33"/>
      <c r="E189" s="16">
        <f t="shared" ref="E189" si="110">E190+E191+E192</f>
        <v>1500068.2</v>
      </c>
      <c r="F189" s="16">
        <f t="shared" ref="F189" si="111">F190+F191+F192</f>
        <v>254547.89999999997</v>
      </c>
      <c r="G189" s="16">
        <f t="shared" si="109"/>
        <v>16.969088472110798</v>
      </c>
      <c r="H189" s="16"/>
      <c r="I189" s="57"/>
      <c r="J189" s="15"/>
      <c r="K189" s="15"/>
      <c r="L189" s="15"/>
      <c r="M189" s="15"/>
    </row>
    <row r="190" spans="1:13" ht="35.25" customHeight="1" x14ac:dyDescent="0.25">
      <c r="A190" s="78"/>
      <c r="B190" s="77"/>
      <c r="C190" s="38" t="s">
        <v>70</v>
      </c>
      <c r="D190" s="33"/>
      <c r="E190" s="16">
        <f t="shared" ref="E190" si="112">E203+E205</f>
        <v>43757.1</v>
      </c>
      <c r="F190" s="16">
        <f t="shared" ref="F190" si="113">F203+F205</f>
        <v>8500.9</v>
      </c>
      <c r="G190" s="16">
        <f t="shared" si="109"/>
        <v>19.427475769646527</v>
      </c>
      <c r="H190" s="3"/>
      <c r="I190" s="57"/>
      <c r="J190" s="15"/>
      <c r="K190" s="15"/>
      <c r="L190" s="15"/>
      <c r="M190" s="15"/>
    </row>
    <row r="191" spans="1:13" ht="32.25" customHeight="1" x14ac:dyDescent="0.25">
      <c r="A191" s="78"/>
      <c r="B191" s="77"/>
      <c r="C191" s="28" t="s">
        <v>8</v>
      </c>
      <c r="D191" s="33"/>
      <c r="E191" s="16">
        <f t="shared" ref="E191" si="114">E197+E199+E201+E212+E206</f>
        <v>1455251.5999999999</v>
      </c>
      <c r="F191" s="16">
        <f t="shared" ref="F191" si="115">F197+F199+F201+F206</f>
        <v>245906.69999999998</v>
      </c>
      <c r="G191" s="16">
        <f t="shared" si="109"/>
        <v>16.897882125675036</v>
      </c>
      <c r="H191" s="3"/>
      <c r="I191" s="57"/>
      <c r="J191" s="15"/>
      <c r="K191" s="15"/>
      <c r="L191" s="15"/>
      <c r="M191" s="15"/>
    </row>
    <row r="192" spans="1:13" ht="30.75" customHeight="1" x14ac:dyDescent="0.25">
      <c r="A192" s="78"/>
      <c r="B192" s="77"/>
      <c r="C192" s="29" t="s">
        <v>15</v>
      </c>
      <c r="D192" s="35"/>
      <c r="E192" s="16">
        <f t="shared" ref="E192" si="116">E194+E195</f>
        <v>1059.5</v>
      </c>
      <c r="F192" s="16">
        <f t="shared" ref="F192" si="117">F195</f>
        <v>140.30000000000001</v>
      </c>
      <c r="G192" s="16">
        <f t="shared" si="109"/>
        <v>13.242095327984899</v>
      </c>
      <c r="H192" s="3"/>
      <c r="I192" s="57"/>
      <c r="J192" s="15"/>
      <c r="K192" s="15"/>
      <c r="L192" s="15"/>
      <c r="M192" s="15"/>
    </row>
    <row r="193" spans="1:16" ht="18.75" customHeight="1" x14ac:dyDescent="0.25">
      <c r="A193" s="78"/>
      <c r="B193" s="77"/>
      <c r="C193" s="29" t="s">
        <v>49</v>
      </c>
      <c r="D193" s="35"/>
      <c r="E193" s="16"/>
      <c r="F193" s="16"/>
      <c r="G193" s="16" t="e">
        <f t="shared" si="109"/>
        <v>#DIV/0!</v>
      </c>
      <c r="H193" s="14"/>
      <c r="I193" s="57"/>
      <c r="J193" s="15"/>
      <c r="K193" s="15"/>
      <c r="L193" s="15"/>
      <c r="M193" s="15"/>
    </row>
    <row r="194" spans="1:16" ht="30" customHeight="1" x14ac:dyDescent="0.25">
      <c r="A194" s="78"/>
      <c r="B194" s="77"/>
      <c r="C194" s="29" t="s">
        <v>59</v>
      </c>
      <c r="D194" s="35"/>
      <c r="E194" s="16">
        <v>0</v>
      </c>
      <c r="F194" s="16">
        <v>0</v>
      </c>
      <c r="G194" s="16" t="e">
        <f t="shared" si="109"/>
        <v>#DIV/0!</v>
      </c>
      <c r="H194" s="3"/>
      <c r="I194" s="57"/>
      <c r="J194" s="15"/>
      <c r="K194" s="15"/>
      <c r="L194" s="15"/>
      <c r="M194" s="15"/>
    </row>
    <row r="195" spans="1:16" ht="69" customHeight="1" x14ac:dyDescent="0.25">
      <c r="A195" s="78"/>
      <c r="B195" s="77"/>
      <c r="C195" s="28" t="s">
        <v>118</v>
      </c>
      <c r="D195" s="33"/>
      <c r="E195" s="16">
        <f t="shared" ref="E195" si="118">E210</f>
        <v>1059.5</v>
      </c>
      <c r="F195" s="16">
        <f t="shared" ref="F195" si="119">F210</f>
        <v>140.30000000000001</v>
      </c>
      <c r="G195" s="16">
        <f t="shared" si="109"/>
        <v>13.242095327984899</v>
      </c>
      <c r="H195" s="3"/>
      <c r="I195" s="57"/>
      <c r="J195" s="15"/>
      <c r="K195" s="15"/>
      <c r="L195" s="15"/>
      <c r="M195" s="15"/>
    </row>
    <row r="196" spans="1:16" ht="33" customHeight="1" x14ac:dyDescent="0.25">
      <c r="A196" s="73" t="s">
        <v>62</v>
      </c>
      <c r="B196" s="80" t="s">
        <v>75</v>
      </c>
      <c r="C196" s="26" t="s">
        <v>6</v>
      </c>
      <c r="D196" s="87" t="s">
        <v>190</v>
      </c>
      <c r="E196" s="2">
        <f t="shared" ref="E196" si="120">E197</f>
        <v>1367419.7</v>
      </c>
      <c r="F196" s="2">
        <f t="shared" ref="F196" si="121">F197</f>
        <v>231785.3</v>
      </c>
      <c r="G196" s="2">
        <f t="shared" si="109"/>
        <v>16.950560241307038</v>
      </c>
      <c r="H196" s="136" t="s">
        <v>238</v>
      </c>
      <c r="I196" s="57"/>
      <c r="J196" s="15"/>
      <c r="K196" s="15"/>
      <c r="L196" s="15"/>
      <c r="M196" s="15"/>
    </row>
    <row r="197" spans="1:16" ht="60.75" customHeight="1" x14ac:dyDescent="0.25">
      <c r="A197" s="73"/>
      <c r="B197" s="80"/>
      <c r="C197" s="26" t="s">
        <v>8</v>
      </c>
      <c r="D197" s="89"/>
      <c r="E197" s="52">
        <v>1367419.7</v>
      </c>
      <c r="F197" s="2">
        <v>231785.3</v>
      </c>
      <c r="G197" s="2">
        <f t="shared" si="109"/>
        <v>16.950560241307038</v>
      </c>
      <c r="H197" s="138"/>
      <c r="I197" s="57"/>
      <c r="J197" s="15"/>
      <c r="K197" s="15"/>
      <c r="L197" s="15"/>
      <c r="M197" s="15"/>
    </row>
    <row r="198" spans="1:16" ht="33.6" customHeight="1" x14ac:dyDescent="0.25">
      <c r="A198" s="73" t="s">
        <v>63</v>
      </c>
      <c r="B198" s="80" t="s">
        <v>55</v>
      </c>
      <c r="C198" s="26" t="s">
        <v>6</v>
      </c>
      <c r="D198" s="87" t="s">
        <v>200</v>
      </c>
      <c r="E198" s="2">
        <f t="shared" ref="E198" si="122">E199</f>
        <v>7030.0000000000009</v>
      </c>
      <c r="F198" s="2">
        <f t="shared" ref="F198" si="123">F199</f>
        <v>1066.8</v>
      </c>
      <c r="G198" s="2">
        <f t="shared" si="109"/>
        <v>15.174964438122329</v>
      </c>
      <c r="H198" s="136" t="s">
        <v>239</v>
      </c>
      <c r="I198" s="57"/>
      <c r="J198" s="15"/>
      <c r="K198" s="15"/>
      <c r="L198" s="15"/>
      <c r="M198" s="15"/>
    </row>
    <row r="199" spans="1:16" ht="60" customHeight="1" x14ac:dyDescent="0.25">
      <c r="A199" s="73"/>
      <c r="B199" s="80"/>
      <c r="C199" s="26" t="s">
        <v>8</v>
      </c>
      <c r="D199" s="89"/>
      <c r="E199" s="2">
        <v>7030.0000000000009</v>
      </c>
      <c r="F199" s="2">
        <v>1066.8</v>
      </c>
      <c r="G199" s="2">
        <f t="shared" si="109"/>
        <v>15.174964438122329</v>
      </c>
      <c r="H199" s="138"/>
      <c r="I199" s="57"/>
      <c r="J199" s="15"/>
      <c r="K199" s="15"/>
      <c r="L199" s="15"/>
      <c r="M199" s="15"/>
    </row>
    <row r="200" spans="1:16" ht="58.15" customHeight="1" x14ac:dyDescent="0.25">
      <c r="A200" s="73" t="s">
        <v>64</v>
      </c>
      <c r="B200" s="80" t="s">
        <v>76</v>
      </c>
      <c r="C200" s="26" t="s">
        <v>6</v>
      </c>
      <c r="D200" s="87" t="s">
        <v>190</v>
      </c>
      <c r="E200" s="2">
        <f t="shared" ref="E200" si="124">E201</f>
        <v>74505.399999999994</v>
      </c>
      <c r="F200" s="2">
        <f t="shared" ref="F200" si="125">F201</f>
        <v>12233.1</v>
      </c>
      <c r="G200" s="2">
        <f t="shared" si="109"/>
        <v>16.419078348683453</v>
      </c>
      <c r="H200" s="136" t="s">
        <v>240</v>
      </c>
      <c r="I200" s="57"/>
      <c r="J200" s="15"/>
      <c r="K200" s="15"/>
      <c r="L200" s="15"/>
      <c r="M200" s="15"/>
    </row>
    <row r="201" spans="1:16" ht="45" customHeight="1" x14ac:dyDescent="0.25">
      <c r="A201" s="73"/>
      <c r="B201" s="80"/>
      <c r="C201" s="26" t="s">
        <v>8</v>
      </c>
      <c r="D201" s="89"/>
      <c r="E201" s="2">
        <v>74505.399999999994</v>
      </c>
      <c r="F201" s="2">
        <v>12233.1</v>
      </c>
      <c r="G201" s="2">
        <f t="shared" si="109"/>
        <v>16.419078348683453</v>
      </c>
      <c r="H201" s="138"/>
      <c r="I201" s="57"/>
      <c r="J201" s="15"/>
      <c r="K201" s="15"/>
      <c r="L201" s="15"/>
      <c r="M201" s="15"/>
      <c r="N201" s="4"/>
      <c r="O201" s="4"/>
      <c r="P201" s="4"/>
    </row>
    <row r="202" spans="1:16" ht="45" customHeight="1" x14ac:dyDescent="0.25">
      <c r="A202" s="73" t="s">
        <v>65</v>
      </c>
      <c r="B202" s="80" t="s">
        <v>139</v>
      </c>
      <c r="C202" s="26" t="s">
        <v>6</v>
      </c>
      <c r="D202" s="87" t="s">
        <v>190</v>
      </c>
      <c r="E202" s="2">
        <f t="shared" ref="E202" si="126">E203</f>
        <v>39559.5</v>
      </c>
      <c r="F202" s="2">
        <f t="shared" ref="F202" si="127">F203</f>
        <v>7953</v>
      </c>
      <c r="G202" s="2">
        <f t="shared" si="109"/>
        <v>20.103894134152352</v>
      </c>
      <c r="H202" s="136" t="s">
        <v>241</v>
      </c>
      <c r="I202" s="57"/>
      <c r="J202" s="15"/>
      <c r="K202" s="15"/>
      <c r="L202" s="15"/>
      <c r="M202" s="15"/>
    </row>
    <row r="203" spans="1:16" ht="36.75" customHeight="1" x14ac:dyDescent="0.25">
      <c r="A203" s="73"/>
      <c r="B203" s="80"/>
      <c r="C203" s="26" t="s">
        <v>70</v>
      </c>
      <c r="D203" s="89"/>
      <c r="E203" s="2">
        <v>39559.5</v>
      </c>
      <c r="F203" s="2">
        <v>7953</v>
      </c>
      <c r="G203" s="2">
        <f t="shared" si="109"/>
        <v>20.103894134152352</v>
      </c>
      <c r="H203" s="138"/>
      <c r="I203" s="57"/>
      <c r="J203" s="15"/>
      <c r="K203" s="15"/>
      <c r="L203" s="15"/>
      <c r="M203" s="15"/>
    </row>
    <row r="204" spans="1:16" ht="15.75" customHeight="1" x14ac:dyDescent="0.25">
      <c r="A204" s="73" t="s">
        <v>82</v>
      </c>
      <c r="B204" s="80" t="s">
        <v>140</v>
      </c>
      <c r="C204" s="30" t="s">
        <v>6</v>
      </c>
      <c r="D204" s="87" t="s">
        <v>190</v>
      </c>
      <c r="E204" s="2">
        <f t="shared" ref="E204" si="128">E205+E206+E207</f>
        <v>11553.6</v>
      </c>
      <c r="F204" s="2">
        <f t="shared" ref="F204" si="129">F205+F206+F207</f>
        <v>1509.7</v>
      </c>
      <c r="G204" s="2">
        <f t="shared" si="109"/>
        <v>13.066922863869271</v>
      </c>
      <c r="H204" s="136" t="s">
        <v>242</v>
      </c>
      <c r="I204" s="57"/>
      <c r="J204" s="15"/>
      <c r="K204" s="15"/>
      <c r="L204" s="15"/>
      <c r="M204" s="15"/>
    </row>
    <row r="205" spans="1:16" x14ac:dyDescent="0.25">
      <c r="A205" s="73"/>
      <c r="B205" s="80"/>
      <c r="C205" s="26" t="s">
        <v>70</v>
      </c>
      <c r="D205" s="88"/>
      <c r="E205" s="2">
        <v>4197.6000000000004</v>
      </c>
      <c r="F205" s="2">
        <v>547.9</v>
      </c>
      <c r="G205" s="2">
        <f t="shared" si="109"/>
        <v>13.052696779111873</v>
      </c>
      <c r="H205" s="137"/>
      <c r="I205" s="57"/>
      <c r="J205" s="15"/>
      <c r="K205" s="15"/>
      <c r="L205" s="15"/>
      <c r="M205" s="15"/>
    </row>
    <row r="206" spans="1:16" ht="25.5" x14ac:dyDescent="0.25">
      <c r="A206" s="73"/>
      <c r="B206" s="80"/>
      <c r="C206" s="30" t="s">
        <v>8</v>
      </c>
      <c r="D206" s="88"/>
      <c r="E206" s="2">
        <v>6296.5</v>
      </c>
      <c r="F206" s="2">
        <v>821.5</v>
      </c>
      <c r="G206" s="2">
        <f t="shared" si="109"/>
        <v>13.046930834590645</v>
      </c>
      <c r="H206" s="137"/>
      <c r="I206" s="57"/>
      <c r="J206" s="15"/>
      <c r="K206" s="15"/>
      <c r="L206" s="15"/>
      <c r="M206" s="15"/>
    </row>
    <row r="207" spans="1:16" ht="28.5" customHeight="1" x14ac:dyDescent="0.25">
      <c r="A207" s="73"/>
      <c r="B207" s="80"/>
      <c r="C207" s="30" t="s">
        <v>15</v>
      </c>
      <c r="D207" s="88"/>
      <c r="E207" s="2">
        <f t="shared" ref="E207" si="130">E209+E210</f>
        <v>1059.5</v>
      </c>
      <c r="F207" s="2">
        <v>140.30000000000001</v>
      </c>
      <c r="G207" s="2">
        <f t="shared" si="109"/>
        <v>13.242095327984899</v>
      </c>
      <c r="H207" s="137"/>
      <c r="I207" s="57"/>
      <c r="J207" s="15"/>
      <c r="K207" s="15"/>
      <c r="L207" s="15"/>
      <c r="M207" s="15"/>
      <c r="N207" s="4"/>
    </row>
    <row r="208" spans="1:16" ht="27.75" customHeight="1" x14ac:dyDescent="0.25">
      <c r="A208" s="73"/>
      <c r="B208" s="80"/>
      <c r="C208" s="30" t="s">
        <v>49</v>
      </c>
      <c r="D208" s="88"/>
      <c r="E208" s="2"/>
      <c r="F208" s="2"/>
      <c r="G208" s="2" t="e">
        <f t="shared" si="109"/>
        <v>#DIV/0!</v>
      </c>
      <c r="H208" s="137"/>
      <c r="I208" s="57"/>
      <c r="J208" s="15"/>
      <c r="K208" s="15"/>
      <c r="L208" s="15"/>
      <c r="M208" s="15"/>
    </row>
    <row r="209" spans="1:14" ht="27.75" customHeight="1" x14ac:dyDescent="0.25">
      <c r="A209" s="73"/>
      <c r="B209" s="80"/>
      <c r="C209" s="30" t="s">
        <v>59</v>
      </c>
      <c r="D209" s="88"/>
      <c r="E209" s="2">
        <v>0</v>
      </c>
      <c r="F209" s="2">
        <v>0</v>
      </c>
      <c r="G209" s="2" t="e">
        <f t="shared" si="109"/>
        <v>#DIV/0!</v>
      </c>
      <c r="H209" s="137"/>
      <c r="I209" s="57"/>
      <c r="J209" s="15"/>
      <c r="K209" s="15"/>
      <c r="L209" s="15"/>
      <c r="M209" s="15"/>
    </row>
    <row r="210" spans="1:14" ht="88.5" customHeight="1" x14ac:dyDescent="0.25">
      <c r="A210" s="73"/>
      <c r="B210" s="80"/>
      <c r="C210" s="26" t="s">
        <v>118</v>
      </c>
      <c r="D210" s="89"/>
      <c r="E210" s="2">
        <v>1059.5</v>
      </c>
      <c r="F210" s="2">
        <f t="shared" ref="F210" si="131">F207</f>
        <v>140.30000000000001</v>
      </c>
      <c r="G210" s="2">
        <f t="shared" si="109"/>
        <v>13.242095327984899</v>
      </c>
      <c r="H210" s="138"/>
      <c r="I210" s="57"/>
      <c r="J210" s="15"/>
      <c r="K210" s="15"/>
      <c r="L210" s="15"/>
      <c r="M210" s="15"/>
    </row>
    <row r="211" spans="1:14" ht="24.75" hidden="1" customHeight="1" x14ac:dyDescent="0.25">
      <c r="A211" s="73"/>
      <c r="B211" s="80"/>
      <c r="C211" s="26"/>
      <c r="D211" s="32"/>
      <c r="E211" s="2"/>
      <c r="F211" s="2"/>
      <c r="G211" s="2" t="e">
        <f t="shared" si="109"/>
        <v>#DIV/0!</v>
      </c>
      <c r="H211" s="14"/>
      <c r="I211" s="57"/>
      <c r="J211" s="15"/>
      <c r="K211" s="15"/>
      <c r="L211" s="15"/>
      <c r="M211" s="15"/>
    </row>
    <row r="212" spans="1:14" ht="47.25" hidden="1" customHeight="1" x14ac:dyDescent="0.25">
      <c r="A212" s="73"/>
      <c r="B212" s="80"/>
      <c r="C212" s="26"/>
      <c r="D212" s="32"/>
      <c r="E212" s="2"/>
      <c r="F212" s="2"/>
      <c r="G212" s="2" t="e">
        <f t="shared" si="109"/>
        <v>#DIV/0!</v>
      </c>
      <c r="H212" s="14"/>
      <c r="I212" s="57"/>
      <c r="J212" s="15"/>
      <c r="K212" s="15"/>
      <c r="L212" s="15"/>
      <c r="M212" s="15"/>
    </row>
    <row r="213" spans="1:14" ht="33" customHeight="1" x14ac:dyDescent="0.25">
      <c r="A213" s="78" t="s">
        <v>66</v>
      </c>
      <c r="B213" s="77" t="s">
        <v>141</v>
      </c>
      <c r="C213" s="28" t="s">
        <v>6</v>
      </c>
      <c r="D213" s="87" t="s">
        <v>190</v>
      </c>
      <c r="E213" s="16">
        <f t="shared" ref="E213" si="132">E214</f>
        <v>123998.5</v>
      </c>
      <c r="F213" s="16">
        <f t="shared" ref="F213" si="133">F214</f>
        <v>22382.3</v>
      </c>
      <c r="G213" s="16">
        <f t="shared" si="109"/>
        <v>18.050460287826063</v>
      </c>
      <c r="H213" s="136" t="s">
        <v>243</v>
      </c>
      <c r="I213" s="57"/>
      <c r="J213" s="15"/>
      <c r="K213" s="15"/>
      <c r="L213" s="15"/>
      <c r="M213" s="15"/>
    </row>
    <row r="214" spans="1:14" ht="34.5" customHeight="1" x14ac:dyDescent="0.25">
      <c r="A214" s="78"/>
      <c r="B214" s="79"/>
      <c r="C214" s="28" t="s">
        <v>7</v>
      </c>
      <c r="D214" s="89"/>
      <c r="E214" s="16">
        <v>123998.5</v>
      </c>
      <c r="F214" s="16">
        <v>22382.3</v>
      </c>
      <c r="G214" s="16">
        <f t="shared" si="109"/>
        <v>18.050460287826063</v>
      </c>
      <c r="H214" s="143"/>
      <c r="I214" s="57"/>
      <c r="J214" s="15"/>
      <c r="K214" s="15"/>
      <c r="L214" s="15"/>
      <c r="M214" s="15"/>
    </row>
    <row r="215" spans="1:14" ht="24" hidden="1" customHeight="1" x14ac:dyDescent="0.25">
      <c r="A215" s="73" t="s">
        <v>57</v>
      </c>
      <c r="B215" s="80" t="s">
        <v>58</v>
      </c>
      <c r="C215" s="26" t="s">
        <v>6</v>
      </c>
      <c r="D215" s="32"/>
      <c r="E215" s="2">
        <v>0</v>
      </c>
      <c r="F215" s="2"/>
      <c r="G215" s="2" t="e">
        <f t="shared" si="109"/>
        <v>#DIV/0!</v>
      </c>
      <c r="H215" s="56"/>
      <c r="I215" s="57"/>
      <c r="J215" s="15"/>
      <c r="K215" s="15"/>
      <c r="L215" s="15"/>
      <c r="M215" s="15"/>
    </row>
    <row r="216" spans="1:14" ht="30" hidden="1" customHeight="1" x14ac:dyDescent="0.25">
      <c r="A216" s="73"/>
      <c r="B216" s="80"/>
      <c r="C216" s="26" t="s">
        <v>7</v>
      </c>
      <c r="D216" s="32"/>
      <c r="E216" s="2">
        <v>0</v>
      </c>
      <c r="F216" s="2"/>
      <c r="G216" s="2" t="e">
        <f t="shared" si="109"/>
        <v>#DIV/0!</v>
      </c>
      <c r="H216" s="56"/>
      <c r="I216" s="57"/>
      <c r="J216" s="15"/>
      <c r="K216" s="15"/>
      <c r="L216" s="15"/>
      <c r="M216" s="15"/>
    </row>
    <row r="217" spans="1:14" ht="36.75" customHeight="1" x14ac:dyDescent="0.25">
      <c r="A217" s="78" t="s">
        <v>67</v>
      </c>
      <c r="B217" s="77" t="s">
        <v>146</v>
      </c>
      <c r="C217" s="29" t="s">
        <v>6</v>
      </c>
      <c r="D217" s="35"/>
      <c r="E217" s="16">
        <f t="shared" ref="E217" si="134">E218+E219</f>
        <v>242294.8</v>
      </c>
      <c r="F217" s="16">
        <f t="shared" ref="F217" si="135">F219</f>
        <v>61029.700000000004</v>
      </c>
      <c r="G217" s="16">
        <f t="shared" si="109"/>
        <v>25.188200489651454</v>
      </c>
      <c r="H217" s="17"/>
      <c r="I217" s="57"/>
      <c r="J217" s="15"/>
      <c r="K217" s="15"/>
      <c r="L217" s="15"/>
      <c r="M217" s="15"/>
      <c r="N217" s="4"/>
    </row>
    <row r="218" spans="1:14" ht="25.5" hidden="1" customHeight="1" x14ac:dyDescent="0.25">
      <c r="A218" s="78"/>
      <c r="B218" s="79"/>
      <c r="C218" s="29" t="s">
        <v>8</v>
      </c>
      <c r="D218" s="35"/>
      <c r="E218" s="16">
        <v>0</v>
      </c>
      <c r="F218" s="16"/>
      <c r="G218" s="16" t="e">
        <f t="shared" si="109"/>
        <v>#DIV/0!</v>
      </c>
      <c r="H218" s="14"/>
      <c r="I218" s="57"/>
      <c r="J218" s="15"/>
      <c r="K218" s="15"/>
      <c r="L218" s="15"/>
      <c r="M218" s="15"/>
    </row>
    <row r="219" spans="1:14" ht="33" customHeight="1" x14ac:dyDescent="0.25">
      <c r="A219" s="78"/>
      <c r="B219" s="79"/>
      <c r="C219" s="29" t="s">
        <v>7</v>
      </c>
      <c r="D219" s="35"/>
      <c r="E219" s="16">
        <f t="shared" ref="E219" si="136">E224+E226+E228</f>
        <v>242294.8</v>
      </c>
      <c r="F219" s="16">
        <f t="shared" ref="F219" si="137">F224+F226+F228</f>
        <v>61029.700000000004</v>
      </c>
      <c r="G219" s="16">
        <f t="shared" si="109"/>
        <v>25.188200489651454</v>
      </c>
      <c r="H219" s="16"/>
      <c r="I219" s="57"/>
      <c r="J219" s="15"/>
      <c r="K219" s="15"/>
      <c r="L219" s="15"/>
      <c r="M219" s="15"/>
    </row>
    <row r="220" spans="1:14" ht="15.75" hidden="1" customHeight="1" x14ac:dyDescent="0.25">
      <c r="A220" s="78"/>
      <c r="B220" s="79"/>
      <c r="C220" s="29" t="s">
        <v>49</v>
      </c>
      <c r="D220" s="35"/>
      <c r="E220" s="16"/>
      <c r="F220" s="16"/>
      <c r="G220" s="16" t="e">
        <f t="shared" si="109"/>
        <v>#DIV/0!</v>
      </c>
      <c r="H220" s="14"/>
      <c r="I220" s="57"/>
      <c r="J220" s="15"/>
      <c r="K220" s="15"/>
      <c r="L220" s="15"/>
      <c r="M220" s="15"/>
    </row>
    <row r="221" spans="1:14" ht="25.5" hidden="1" customHeight="1" x14ac:dyDescent="0.25">
      <c r="A221" s="78"/>
      <c r="B221" s="79"/>
      <c r="C221" s="29" t="s">
        <v>59</v>
      </c>
      <c r="D221" s="35"/>
      <c r="E221" s="16"/>
      <c r="F221" s="16"/>
      <c r="G221" s="16" t="e">
        <f t="shared" si="109"/>
        <v>#DIV/0!</v>
      </c>
      <c r="H221" s="14"/>
      <c r="I221" s="57"/>
      <c r="J221" s="15"/>
      <c r="K221" s="15"/>
      <c r="L221" s="15"/>
      <c r="M221" s="15"/>
    </row>
    <row r="222" spans="1:14" ht="51.75" hidden="1" customHeight="1" x14ac:dyDescent="0.25">
      <c r="A222" s="78"/>
      <c r="B222" s="79"/>
      <c r="C222" s="28" t="s">
        <v>118</v>
      </c>
      <c r="D222" s="33"/>
      <c r="E222" s="16">
        <v>0</v>
      </c>
      <c r="F222" s="16"/>
      <c r="G222" s="16" t="e">
        <f t="shared" si="109"/>
        <v>#DIV/0!</v>
      </c>
      <c r="H222" s="14"/>
      <c r="I222" s="57"/>
      <c r="J222" s="15"/>
      <c r="K222" s="15"/>
      <c r="L222" s="15"/>
      <c r="M222" s="15"/>
    </row>
    <row r="223" spans="1:14" ht="27.75" customHeight="1" x14ac:dyDescent="0.25">
      <c r="A223" s="73" t="s">
        <v>162</v>
      </c>
      <c r="B223" s="80" t="s">
        <v>90</v>
      </c>
      <c r="C223" s="26" t="s">
        <v>6</v>
      </c>
      <c r="D223" s="87" t="s">
        <v>190</v>
      </c>
      <c r="E223" s="2">
        <f t="shared" ref="E223" si="138">E224</f>
        <v>238675.9</v>
      </c>
      <c r="F223" s="2">
        <f t="shared" ref="F223" si="139">F224</f>
        <v>60147.6</v>
      </c>
      <c r="G223" s="2">
        <f t="shared" si="109"/>
        <v>25.200533443049761</v>
      </c>
      <c r="H223" s="136" t="s">
        <v>244</v>
      </c>
      <c r="I223" s="57"/>
      <c r="J223" s="15"/>
      <c r="K223" s="15"/>
      <c r="L223" s="15"/>
      <c r="M223" s="15"/>
    </row>
    <row r="224" spans="1:14" ht="29.25" customHeight="1" x14ac:dyDescent="0.25">
      <c r="A224" s="73"/>
      <c r="B224" s="80"/>
      <c r="C224" s="26" t="s">
        <v>7</v>
      </c>
      <c r="D224" s="89"/>
      <c r="E224" s="2">
        <v>238675.9</v>
      </c>
      <c r="F224" s="2">
        <v>60147.6</v>
      </c>
      <c r="G224" s="2">
        <f t="shared" si="109"/>
        <v>25.200533443049761</v>
      </c>
      <c r="H224" s="137"/>
      <c r="I224" s="57"/>
      <c r="J224" s="15"/>
      <c r="K224" s="15"/>
      <c r="L224" s="15"/>
      <c r="M224" s="15"/>
    </row>
    <row r="225" spans="1:13" ht="27" customHeight="1" x14ac:dyDescent="0.25">
      <c r="A225" s="73" t="s">
        <v>163</v>
      </c>
      <c r="B225" s="80" t="s">
        <v>60</v>
      </c>
      <c r="C225" s="26" t="s">
        <v>6</v>
      </c>
      <c r="D225" s="87" t="s">
        <v>190</v>
      </c>
      <c r="E225" s="2">
        <f t="shared" ref="E225" si="140">E226</f>
        <v>1618.9</v>
      </c>
      <c r="F225" s="2">
        <f t="shared" ref="F225" si="141">F226</f>
        <v>282.3</v>
      </c>
      <c r="G225" s="2">
        <f t="shared" si="109"/>
        <v>17.437766384582122</v>
      </c>
      <c r="H225" s="137"/>
      <c r="I225" s="57"/>
      <c r="J225" s="15"/>
      <c r="K225" s="15"/>
      <c r="L225" s="15"/>
      <c r="M225" s="15"/>
    </row>
    <row r="226" spans="1:13" ht="26.25" customHeight="1" x14ac:dyDescent="0.25">
      <c r="A226" s="73"/>
      <c r="B226" s="80"/>
      <c r="C226" s="26" t="s">
        <v>7</v>
      </c>
      <c r="D226" s="89"/>
      <c r="E226" s="2">
        <v>1618.9</v>
      </c>
      <c r="F226" s="2">
        <v>282.3</v>
      </c>
      <c r="G226" s="2">
        <f t="shared" si="109"/>
        <v>17.437766384582122</v>
      </c>
      <c r="H226" s="137"/>
      <c r="I226" s="57"/>
      <c r="J226" s="15"/>
      <c r="K226" s="15"/>
      <c r="L226" s="15"/>
      <c r="M226" s="15"/>
    </row>
    <row r="227" spans="1:13" ht="26.25" customHeight="1" x14ac:dyDescent="0.25">
      <c r="A227" s="96" t="s">
        <v>175</v>
      </c>
      <c r="B227" s="122" t="s">
        <v>176</v>
      </c>
      <c r="C227" s="26" t="s">
        <v>6</v>
      </c>
      <c r="D227" s="87" t="s">
        <v>190</v>
      </c>
      <c r="E227" s="2">
        <f t="shared" ref="E227" si="142">E228</f>
        <v>2000</v>
      </c>
      <c r="F227" s="2">
        <f t="shared" ref="F227" si="143">F228</f>
        <v>599.79999999999995</v>
      </c>
      <c r="G227" s="2">
        <f t="shared" si="109"/>
        <v>29.99</v>
      </c>
      <c r="H227" s="137"/>
      <c r="I227" s="57"/>
      <c r="J227" s="15"/>
      <c r="K227" s="15"/>
      <c r="L227" s="15"/>
      <c r="M227" s="15"/>
    </row>
    <row r="228" spans="1:13" ht="26.25" customHeight="1" x14ac:dyDescent="0.25">
      <c r="A228" s="97"/>
      <c r="B228" s="123"/>
      <c r="C228" s="26" t="s">
        <v>7</v>
      </c>
      <c r="D228" s="89"/>
      <c r="E228" s="2">
        <v>2000</v>
      </c>
      <c r="F228" s="2">
        <v>599.79999999999995</v>
      </c>
      <c r="G228" s="2">
        <f t="shared" si="109"/>
        <v>29.99</v>
      </c>
      <c r="H228" s="138"/>
      <c r="I228" s="57"/>
      <c r="J228" s="15"/>
      <c r="K228" s="15"/>
      <c r="L228" s="15"/>
      <c r="M228" s="15"/>
    </row>
    <row r="229" spans="1:13" ht="37.5" customHeight="1" x14ac:dyDescent="0.25">
      <c r="A229" s="78" t="s">
        <v>142</v>
      </c>
      <c r="B229" s="77" t="s">
        <v>147</v>
      </c>
      <c r="C229" s="28" t="s">
        <v>6</v>
      </c>
      <c r="D229" s="33"/>
      <c r="E229" s="16">
        <f t="shared" ref="E229:F229" si="144">E230</f>
        <v>105697.1</v>
      </c>
      <c r="F229" s="16">
        <f t="shared" si="144"/>
        <v>17757.5</v>
      </c>
      <c r="G229" s="16">
        <f t="shared" si="109"/>
        <v>16.800366329823618</v>
      </c>
      <c r="H229" s="16"/>
      <c r="I229" s="57"/>
      <c r="J229" s="15"/>
      <c r="K229" s="15"/>
      <c r="L229" s="15"/>
      <c r="M229" s="15"/>
    </row>
    <row r="230" spans="1:13" ht="29.25" customHeight="1" x14ac:dyDescent="0.25">
      <c r="A230" s="78"/>
      <c r="B230" s="77"/>
      <c r="C230" s="28" t="s">
        <v>7</v>
      </c>
      <c r="D230" s="33"/>
      <c r="E230" s="16">
        <f t="shared" ref="E230" si="145">E232+E234</f>
        <v>105697.1</v>
      </c>
      <c r="F230" s="16">
        <f t="shared" ref="F230" si="146">F232+F234</f>
        <v>17757.5</v>
      </c>
      <c r="G230" s="16">
        <f t="shared" si="109"/>
        <v>16.800366329823618</v>
      </c>
      <c r="H230" s="16"/>
      <c r="I230" s="57"/>
      <c r="J230" s="15"/>
      <c r="K230" s="15"/>
      <c r="L230" s="15"/>
      <c r="M230" s="15"/>
    </row>
    <row r="231" spans="1:13" ht="26.25" customHeight="1" x14ac:dyDescent="0.25">
      <c r="A231" s="73" t="s">
        <v>143</v>
      </c>
      <c r="B231" s="80" t="s">
        <v>88</v>
      </c>
      <c r="C231" s="26" t="s">
        <v>6</v>
      </c>
      <c r="D231" s="87" t="s">
        <v>190</v>
      </c>
      <c r="E231" s="2">
        <f t="shared" ref="E231" si="147">E232</f>
        <v>78719.3</v>
      </c>
      <c r="F231" s="2">
        <f t="shared" ref="F231" si="148">F232</f>
        <v>14628.1</v>
      </c>
      <c r="G231" s="2">
        <f t="shared" si="109"/>
        <v>18.582609347390029</v>
      </c>
      <c r="H231" s="136" t="s">
        <v>245</v>
      </c>
      <c r="I231" s="57"/>
      <c r="J231" s="15"/>
      <c r="K231" s="15"/>
      <c r="L231" s="15"/>
      <c r="M231" s="15"/>
    </row>
    <row r="232" spans="1:13" ht="33" customHeight="1" x14ac:dyDescent="0.25">
      <c r="A232" s="73"/>
      <c r="B232" s="81"/>
      <c r="C232" s="30" t="s">
        <v>7</v>
      </c>
      <c r="D232" s="89"/>
      <c r="E232" s="2">
        <v>78719.3</v>
      </c>
      <c r="F232" s="2">
        <v>14628.1</v>
      </c>
      <c r="G232" s="2">
        <f t="shared" si="109"/>
        <v>18.582609347390029</v>
      </c>
      <c r="H232" s="137"/>
      <c r="I232" s="57"/>
      <c r="J232" s="15"/>
      <c r="K232" s="15"/>
      <c r="L232" s="15"/>
      <c r="M232" s="15"/>
    </row>
    <row r="233" spans="1:13" ht="30" customHeight="1" x14ac:dyDescent="0.25">
      <c r="A233" s="73" t="s">
        <v>144</v>
      </c>
      <c r="B233" s="80" t="s">
        <v>148</v>
      </c>
      <c r="C233" s="26" t="s">
        <v>6</v>
      </c>
      <c r="D233" s="87" t="s">
        <v>201</v>
      </c>
      <c r="E233" s="2">
        <f t="shared" ref="E233:F233" si="149">E234</f>
        <v>26977.8</v>
      </c>
      <c r="F233" s="2">
        <f t="shared" si="149"/>
        <v>3129.4</v>
      </c>
      <c r="G233" s="2">
        <f t="shared" si="109"/>
        <v>11.599908072563368</v>
      </c>
      <c r="H233" s="137"/>
      <c r="I233" s="57"/>
      <c r="J233" s="15"/>
      <c r="K233" s="15"/>
      <c r="L233" s="15"/>
      <c r="M233" s="15"/>
    </row>
    <row r="234" spans="1:13" ht="27.75" customHeight="1" x14ac:dyDescent="0.25">
      <c r="A234" s="73"/>
      <c r="B234" s="80"/>
      <c r="C234" s="26" t="s">
        <v>7</v>
      </c>
      <c r="D234" s="89"/>
      <c r="E234" s="2">
        <f t="shared" ref="E234" si="150">E236+E238</f>
        <v>26977.8</v>
      </c>
      <c r="F234" s="2">
        <f t="shared" ref="F234" si="151">F236+F238</f>
        <v>3129.4</v>
      </c>
      <c r="G234" s="2">
        <f t="shared" si="109"/>
        <v>11.599908072563368</v>
      </c>
      <c r="H234" s="137"/>
      <c r="I234" s="57"/>
      <c r="J234" s="15"/>
      <c r="K234" s="15"/>
      <c r="L234" s="15"/>
      <c r="M234" s="15"/>
    </row>
    <row r="235" spans="1:13" ht="27.75" customHeight="1" x14ac:dyDescent="0.25">
      <c r="A235" s="73" t="s">
        <v>164</v>
      </c>
      <c r="B235" s="80" t="s">
        <v>95</v>
      </c>
      <c r="C235" s="26" t="s">
        <v>6</v>
      </c>
      <c r="D235" s="87" t="s">
        <v>217</v>
      </c>
      <c r="E235" s="2">
        <f t="shared" ref="E235:E237" si="152">E236</f>
        <v>26560.2</v>
      </c>
      <c r="F235" s="2">
        <f t="shared" ref="F235" si="153">F236</f>
        <v>3129.4</v>
      </c>
      <c r="G235" s="2">
        <f t="shared" si="109"/>
        <v>11.782290796003043</v>
      </c>
      <c r="H235" s="137"/>
      <c r="I235" s="57"/>
      <c r="J235" s="15"/>
      <c r="K235" s="15"/>
      <c r="L235" s="15"/>
      <c r="M235" s="15"/>
    </row>
    <row r="236" spans="1:13" ht="31.5" customHeight="1" x14ac:dyDescent="0.25">
      <c r="A236" s="73"/>
      <c r="B236" s="80"/>
      <c r="C236" s="26" t="s">
        <v>7</v>
      </c>
      <c r="D236" s="89"/>
      <c r="E236" s="2">
        <v>26560.2</v>
      </c>
      <c r="F236" s="2">
        <v>3129.4</v>
      </c>
      <c r="G236" s="2">
        <f t="shared" si="109"/>
        <v>11.782290796003043</v>
      </c>
      <c r="H236" s="137"/>
      <c r="I236" s="57"/>
      <c r="J236" s="15"/>
      <c r="K236" s="15"/>
      <c r="L236" s="15"/>
      <c r="M236" s="15"/>
    </row>
    <row r="237" spans="1:13" ht="28.5" customHeight="1" x14ac:dyDescent="0.25">
      <c r="A237" s="73" t="s">
        <v>165</v>
      </c>
      <c r="B237" s="80" t="s">
        <v>96</v>
      </c>
      <c r="C237" s="26" t="s">
        <v>6</v>
      </c>
      <c r="D237" s="87" t="s">
        <v>201</v>
      </c>
      <c r="E237" s="2">
        <f t="shared" si="152"/>
        <v>417.6</v>
      </c>
      <c r="F237" s="2">
        <f t="shared" ref="F237" si="154">F238</f>
        <v>0</v>
      </c>
      <c r="G237" s="2">
        <f t="shared" si="109"/>
        <v>0</v>
      </c>
      <c r="H237" s="137"/>
      <c r="I237" s="57"/>
      <c r="J237" s="15"/>
      <c r="K237" s="15"/>
      <c r="L237" s="15"/>
      <c r="M237" s="15"/>
    </row>
    <row r="238" spans="1:13" ht="24" customHeight="1" x14ac:dyDescent="0.25">
      <c r="A238" s="73"/>
      <c r="B238" s="80"/>
      <c r="C238" s="26" t="s">
        <v>7</v>
      </c>
      <c r="D238" s="89"/>
      <c r="E238" s="2">
        <v>417.6</v>
      </c>
      <c r="F238" s="2">
        <v>0</v>
      </c>
      <c r="G238" s="2">
        <f t="shared" si="109"/>
        <v>0</v>
      </c>
      <c r="H238" s="138"/>
      <c r="I238" s="57"/>
      <c r="J238" s="15"/>
      <c r="K238" s="15"/>
      <c r="L238" s="15"/>
      <c r="M238" s="15"/>
    </row>
    <row r="239" spans="1:13" s="24" customFormat="1" ht="23.25" customHeight="1" x14ac:dyDescent="0.25">
      <c r="A239" s="78" t="s">
        <v>145</v>
      </c>
      <c r="B239" s="131" t="s">
        <v>150</v>
      </c>
      <c r="C239" s="29" t="s">
        <v>6</v>
      </c>
      <c r="D239" s="102" t="s">
        <v>202</v>
      </c>
      <c r="E239" s="16">
        <f t="shared" ref="E239" si="155">E240</f>
        <v>44332.6</v>
      </c>
      <c r="F239" s="16">
        <f t="shared" ref="F239" si="156">F240</f>
        <v>9842.2000000000007</v>
      </c>
      <c r="G239" s="16">
        <f t="shared" si="109"/>
        <v>22.200818359401435</v>
      </c>
      <c r="H239" s="136" t="s">
        <v>246</v>
      </c>
      <c r="I239" s="57"/>
      <c r="J239" s="23"/>
      <c r="K239" s="23"/>
      <c r="L239" s="23"/>
      <c r="M239" s="23"/>
    </row>
    <row r="240" spans="1:13" s="24" customFormat="1" ht="30" customHeight="1" x14ac:dyDescent="0.25">
      <c r="A240" s="78"/>
      <c r="B240" s="132"/>
      <c r="C240" s="29" t="s">
        <v>7</v>
      </c>
      <c r="D240" s="104"/>
      <c r="E240" s="16">
        <v>44332.6</v>
      </c>
      <c r="F240" s="16">
        <v>9842.2000000000007</v>
      </c>
      <c r="G240" s="16">
        <f t="shared" si="109"/>
        <v>22.200818359401435</v>
      </c>
      <c r="H240" s="143"/>
      <c r="I240" s="57"/>
      <c r="J240" s="23"/>
      <c r="K240" s="23"/>
      <c r="L240" s="23"/>
      <c r="M240" s="23"/>
    </row>
    <row r="241" spans="1:13" s="24" customFormat="1" ht="30" customHeight="1" x14ac:dyDescent="0.25">
      <c r="A241" s="78" t="s">
        <v>149</v>
      </c>
      <c r="B241" s="77" t="s">
        <v>151</v>
      </c>
      <c r="C241" s="38" t="s">
        <v>6</v>
      </c>
      <c r="D241" s="102" t="s">
        <v>200</v>
      </c>
      <c r="E241" s="16">
        <f t="shared" ref="E241:F241" si="157">E242</f>
        <v>90589.4</v>
      </c>
      <c r="F241" s="16">
        <f t="shared" si="157"/>
        <v>24239.9</v>
      </c>
      <c r="G241" s="16">
        <f t="shared" ref="G241:G255" si="158">F241/E241*100</f>
        <v>26.757987137567973</v>
      </c>
      <c r="H241" s="140" t="s">
        <v>247</v>
      </c>
      <c r="I241" s="57"/>
      <c r="J241" s="23"/>
      <c r="K241" s="23"/>
      <c r="L241" s="23"/>
      <c r="M241" s="23"/>
    </row>
    <row r="242" spans="1:13" s="24" customFormat="1" ht="40.5" customHeight="1" x14ac:dyDescent="0.25">
      <c r="A242" s="78"/>
      <c r="B242" s="77"/>
      <c r="C242" s="38" t="s">
        <v>7</v>
      </c>
      <c r="D242" s="104"/>
      <c r="E242" s="16">
        <v>90589.4</v>
      </c>
      <c r="F242" s="16">
        <v>24239.9</v>
      </c>
      <c r="G242" s="16">
        <f t="shared" si="158"/>
        <v>26.757987137567973</v>
      </c>
      <c r="H242" s="144"/>
      <c r="I242" s="57"/>
      <c r="J242" s="23"/>
      <c r="K242" s="23"/>
      <c r="L242" s="23"/>
      <c r="M242" s="23"/>
    </row>
    <row r="243" spans="1:13" s="24" customFormat="1" ht="30" customHeight="1" x14ac:dyDescent="0.25">
      <c r="A243" s="102" t="s">
        <v>203</v>
      </c>
      <c r="B243" s="84" t="s">
        <v>204</v>
      </c>
      <c r="C243" s="39" t="s">
        <v>6</v>
      </c>
      <c r="D243" s="102" t="s">
        <v>190</v>
      </c>
      <c r="E243" s="16">
        <f t="shared" ref="E243:F243" si="159">E244</f>
        <v>21510.799999999999</v>
      </c>
      <c r="F243" s="16">
        <f t="shared" si="159"/>
        <v>5230.2</v>
      </c>
      <c r="G243" s="16">
        <f t="shared" si="158"/>
        <v>24.314297934061031</v>
      </c>
      <c r="H243" s="140" t="s">
        <v>248</v>
      </c>
      <c r="I243" s="57"/>
      <c r="J243" s="23"/>
      <c r="K243" s="23"/>
      <c r="L243" s="23"/>
      <c r="M243" s="23"/>
    </row>
    <row r="244" spans="1:13" s="24" customFormat="1" ht="40.5" customHeight="1" x14ac:dyDescent="0.25">
      <c r="A244" s="104"/>
      <c r="B244" s="86"/>
      <c r="C244" s="39" t="s">
        <v>7</v>
      </c>
      <c r="D244" s="104"/>
      <c r="E244" s="16">
        <v>21510.799999999999</v>
      </c>
      <c r="F244" s="16">
        <v>5230.2</v>
      </c>
      <c r="G244" s="16">
        <f t="shared" si="158"/>
        <v>24.314297934061031</v>
      </c>
      <c r="H244" s="144"/>
      <c r="I244" s="57"/>
      <c r="J244" s="23"/>
      <c r="K244" s="23"/>
      <c r="L244" s="23"/>
      <c r="M244" s="23"/>
    </row>
    <row r="245" spans="1:13" ht="29.25" customHeight="1" x14ac:dyDescent="0.25">
      <c r="A245" s="78" t="s">
        <v>205</v>
      </c>
      <c r="B245" s="77" t="s">
        <v>206</v>
      </c>
      <c r="C245" s="28" t="s">
        <v>6</v>
      </c>
      <c r="D245" s="102" t="s">
        <v>190</v>
      </c>
      <c r="E245" s="16">
        <f t="shared" ref="E245" si="160">E246+E247+E248</f>
        <v>589.30000000000007</v>
      </c>
      <c r="F245" s="16">
        <f t="shared" ref="F245" si="161">F246+F247+F248</f>
        <v>83.4</v>
      </c>
      <c r="G245" s="16">
        <f t="shared" si="158"/>
        <v>14.152384184625827</v>
      </c>
      <c r="H245" s="140" t="s">
        <v>249</v>
      </c>
      <c r="I245" s="57"/>
      <c r="J245" s="15"/>
      <c r="K245" s="15"/>
      <c r="L245" s="15"/>
      <c r="M245" s="15"/>
    </row>
    <row r="246" spans="1:13" ht="29.25" customHeight="1" x14ac:dyDescent="0.25">
      <c r="A246" s="78"/>
      <c r="B246" s="77"/>
      <c r="C246" s="38" t="s">
        <v>70</v>
      </c>
      <c r="D246" s="103"/>
      <c r="E246" s="16">
        <v>227.5</v>
      </c>
      <c r="F246" s="16">
        <v>32.200000000000003</v>
      </c>
      <c r="G246" s="16">
        <f t="shared" si="158"/>
        <v>14.153846153846155</v>
      </c>
      <c r="H246" s="145"/>
      <c r="I246" s="57"/>
      <c r="J246" s="15"/>
      <c r="K246" s="15"/>
      <c r="L246" s="15"/>
      <c r="M246" s="15"/>
    </row>
    <row r="247" spans="1:13" ht="29.25" customHeight="1" x14ac:dyDescent="0.25">
      <c r="A247" s="78"/>
      <c r="B247" s="77"/>
      <c r="C247" s="38" t="s">
        <v>8</v>
      </c>
      <c r="D247" s="103"/>
      <c r="E247" s="16">
        <v>355.90000000000003</v>
      </c>
      <c r="F247" s="16">
        <v>50.3</v>
      </c>
      <c r="G247" s="16">
        <f t="shared" si="158"/>
        <v>14.133183478505195</v>
      </c>
      <c r="H247" s="145"/>
      <c r="I247" s="57"/>
      <c r="J247" s="15"/>
      <c r="K247" s="15"/>
      <c r="L247" s="15"/>
      <c r="M247" s="15"/>
    </row>
    <row r="248" spans="1:13" ht="34.5" customHeight="1" x14ac:dyDescent="0.25">
      <c r="A248" s="78"/>
      <c r="B248" s="77"/>
      <c r="C248" s="28" t="s">
        <v>7</v>
      </c>
      <c r="D248" s="104"/>
      <c r="E248" s="16">
        <v>5.9</v>
      </c>
      <c r="F248" s="16">
        <v>0.9</v>
      </c>
      <c r="G248" s="16">
        <f t="shared" si="158"/>
        <v>15.254237288135592</v>
      </c>
      <c r="H248" s="144"/>
      <c r="I248" s="57"/>
      <c r="J248" s="15"/>
      <c r="K248" s="15"/>
      <c r="L248" s="15"/>
      <c r="M248" s="15"/>
    </row>
    <row r="249" spans="1:13" ht="15.75" customHeight="1" x14ac:dyDescent="0.25">
      <c r="A249" s="105" t="s">
        <v>68</v>
      </c>
      <c r="B249" s="106"/>
      <c r="C249" s="28" t="s">
        <v>6</v>
      </c>
      <c r="D249" s="33"/>
      <c r="E249" s="16">
        <f t="shared" ref="E249" si="162">E250+E251+E252</f>
        <v>2129080.7000000002</v>
      </c>
      <c r="F249" s="16">
        <f t="shared" ref="F249" si="163">F250+F251+F252</f>
        <v>395113.1</v>
      </c>
      <c r="G249" s="16">
        <f t="shared" si="158"/>
        <v>18.557920326834015</v>
      </c>
      <c r="H249" s="16"/>
      <c r="I249" s="58"/>
      <c r="J249" s="15"/>
      <c r="K249" s="15"/>
      <c r="L249" s="15"/>
      <c r="M249" s="15"/>
    </row>
    <row r="250" spans="1:13" x14ac:dyDescent="0.25">
      <c r="A250" s="107"/>
      <c r="B250" s="108"/>
      <c r="C250" s="28" t="s">
        <v>70</v>
      </c>
      <c r="D250" s="33"/>
      <c r="E250" s="16">
        <f t="shared" ref="E250:E251" si="164">E190+E246</f>
        <v>43984.6</v>
      </c>
      <c r="F250" s="16">
        <f t="shared" ref="F250" si="165">F190+F246</f>
        <v>8533.1</v>
      </c>
      <c r="G250" s="16">
        <f t="shared" si="158"/>
        <v>19.400199160615308</v>
      </c>
      <c r="H250" s="16"/>
      <c r="I250" s="59"/>
      <c r="J250" s="15"/>
      <c r="K250" s="15"/>
      <c r="L250" s="15"/>
      <c r="M250" s="15"/>
    </row>
    <row r="251" spans="1:13" ht="25.5" x14ac:dyDescent="0.25">
      <c r="A251" s="107"/>
      <c r="B251" s="108"/>
      <c r="C251" s="28" t="s">
        <v>8</v>
      </c>
      <c r="D251" s="33"/>
      <c r="E251" s="16">
        <f t="shared" si="164"/>
        <v>1455607.4999999998</v>
      </c>
      <c r="F251" s="16">
        <f t="shared" ref="F251" si="166">F191+F247</f>
        <v>245956.99999999997</v>
      </c>
      <c r="G251" s="16">
        <f t="shared" si="158"/>
        <v>16.897206149322535</v>
      </c>
      <c r="H251" s="16"/>
      <c r="I251" s="59"/>
      <c r="J251" s="15"/>
      <c r="K251" s="15"/>
      <c r="L251" s="15"/>
      <c r="M251" s="15"/>
    </row>
    <row r="252" spans="1:13" x14ac:dyDescent="0.25">
      <c r="A252" s="107"/>
      <c r="B252" s="108"/>
      <c r="C252" s="28" t="s">
        <v>15</v>
      </c>
      <c r="D252" s="33"/>
      <c r="E252" s="16">
        <f t="shared" ref="E252" si="167">E192+E214+E219+E230+E240+E242+E244+E248</f>
        <v>629488.60000000009</v>
      </c>
      <c r="F252" s="16">
        <f t="shared" ref="F252" si="168">F192+F214+F219+F230+F240+F242+F244+F248</f>
        <v>140623</v>
      </c>
      <c r="G252" s="16">
        <f t="shared" si="158"/>
        <v>22.339244904514548</v>
      </c>
      <c r="H252" s="16"/>
      <c r="I252" s="59"/>
      <c r="J252" s="15"/>
      <c r="K252" s="15"/>
      <c r="L252" s="15"/>
      <c r="M252" s="15"/>
    </row>
    <row r="253" spans="1:13" ht="15.75" customHeight="1" x14ac:dyDescent="0.25">
      <c r="A253" s="107"/>
      <c r="B253" s="108"/>
      <c r="C253" s="28" t="s">
        <v>49</v>
      </c>
      <c r="D253" s="33"/>
      <c r="E253" s="16"/>
      <c r="F253" s="16"/>
      <c r="G253" s="16" t="e">
        <f t="shared" si="158"/>
        <v>#DIV/0!</v>
      </c>
      <c r="H253" s="14"/>
      <c r="I253" s="59"/>
      <c r="J253" s="15"/>
      <c r="K253" s="15"/>
      <c r="L253" s="15"/>
      <c r="M253" s="15"/>
    </row>
    <row r="254" spans="1:13" ht="29.25" customHeight="1" x14ac:dyDescent="0.25">
      <c r="A254" s="107"/>
      <c r="B254" s="108"/>
      <c r="C254" s="28" t="s">
        <v>59</v>
      </c>
      <c r="D254" s="33"/>
      <c r="E254" s="16">
        <f t="shared" ref="E254" si="169">E252-E255</f>
        <v>628429.10000000009</v>
      </c>
      <c r="F254" s="16">
        <f t="shared" ref="F254" si="170">F252-F255</f>
        <v>140482.70000000001</v>
      </c>
      <c r="G254" s="16">
        <f t="shared" si="158"/>
        <v>22.354582243247485</v>
      </c>
      <c r="H254" s="16"/>
      <c r="I254" s="58"/>
      <c r="J254" s="15"/>
      <c r="K254" s="15"/>
      <c r="L254" s="15"/>
      <c r="M254" s="15"/>
    </row>
    <row r="255" spans="1:13" ht="93" customHeight="1" x14ac:dyDescent="0.25">
      <c r="A255" s="107"/>
      <c r="B255" s="108"/>
      <c r="C255" s="28" t="s">
        <v>118</v>
      </c>
      <c r="D255" s="33"/>
      <c r="E255" s="16">
        <f t="shared" ref="E255" si="171">E210</f>
        <v>1059.5</v>
      </c>
      <c r="F255" s="16">
        <f t="shared" ref="F255" si="172">F210</f>
        <v>140.30000000000001</v>
      </c>
      <c r="G255" s="16">
        <f t="shared" si="158"/>
        <v>13.242095327984899</v>
      </c>
      <c r="H255" s="16"/>
      <c r="I255" s="57"/>
      <c r="J255" s="15"/>
      <c r="K255" s="15"/>
      <c r="L255" s="15"/>
      <c r="M255" s="15"/>
    </row>
    <row r="256" spans="1:13" ht="15.75" customHeight="1" x14ac:dyDescent="0.25">
      <c r="A256" s="82" t="s">
        <v>97</v>
      </c>
      <c r="B256" s="83"/>
      <c r="C256" s="83"/>
      <c r="D256" s="83"/>
      <c r="E256" s="83"/>
      <c r="F256" s="83"/>
      <c r="G256" s="83"/>
      <c r="H256" s="14"/>
      <c r="I256" s="15"/>
      <c r="J256" s="15"/>
      <c r="K256" s="15"/>
      <c r="L256" s="15"/>
      <c r="M256" s="15"/>
    </row>
    <row r="257" spans="1:13" ht="28.5" customHeight="1" x14ac:dyDescent="0.25">
      <c r="A257" s="111" t="s">
        <v>98</v>
      </c>
      <c r="B257" s="113" t="s">
        <v>119</v>
      </c>
      <c r="C257" s="41" t="s">
        <v>6</v>
      </c>
      <c r="D257" s="111" t="s">
        <v>190</v>
      </c>
      <c r="E257" s="16">
        <v>0</v>
      </c>
      <c r="F257" s="16">
        <v>0</v>
      </c>
      <c r="G257" s="16" t="e">
        <f t="shared" ref="G257:G320" si="173">F257/E257*100</f>
        <v>#DIV/0!</v>
      </c>
      <c r="H257" s="134" t="s">
        <v>250</v>
      </c>
      <c r="I257" s="15"/>
      <c r="J257" s="15"/>
      <c r="K257" s="15"/>
      <c r="L257" s="15"/>
      <c r="M257" s="15"/>
    </row>
    <row r="258" spans="1:13" ht="29.25" customHeight="1" x14ac:dyDescent="0.25">
      <c r="A258" s="112"/>
      <c r="B258" s="114"/>
      <c r="C258" s="41" t="s">
        <v>8</v>
      </c>
      <c r="D258" s="112"/>
      <c r="E258" s="16">
        <v>0</v>
      </c>
      <c r="F258" s="16">
        <v>0</v>
      </c>
      <c r="G258" s="16" t="e">
        <f t="shared" si="173"/>
        <v>#DIV/0!</v>
      </c>
      <c r="H258" s="139"/>
      <c r="I258" s="15"/>
      <c r="J258" s="15"/>
      <c r="K258" s="15"/>
      <c r="L258" s="15"/>
      <c r="M258" s="15"/>
    </row>
    <row r="259" spans="1:13" ht="25.5" customHeight="1" x14ac:dyDescent="0.25">
      <c r="A259" s="112"/>
      <c r="B259" s="114"/>
      <c r="C259" s="41" t="s">
        <v>72</v>
      </c>
      <c r="D259" s="115"/>
      <c r="E259" s="16">
        <v>0</v>
      </c>
      <c r="F259" s="16">
        <v>0</v>
      </c>
      <c r="G259" s="16" t="e">
        <f t="shared" si="173"/>
        <v>#DIV/0!</v>
      </c>
      <c r="H259" s="135"/>
      <c r="I259" s="15"/>
      <c r="J259" s="15"/>
      <c r="K259" s="15"/>
      <c r="L259" s="15"/>
      <c r="M259" s="15"/>
    </row>
    <row r="260" spans="1:13" ht="15.75" hidden="1" customHeight="1" x14ac:dyDescent="0.25">
      <c r="A260" s="112"/>
      <c r="B260" s="114"/>
      <c r="C260" s="41" t="s">
        <v>0</v>
      </c>
      <c r="D260" s="42"/>
      <c r="E260" s="16"/>
      <c r="F260" s="16"/>
      <c r="G260" s="16" t="e">
        <f t="shared" si="173"/>
        <v>#DIV/0!</v>
      </c>
      <c r="H260" s="14"/>
      <c r="I260" s="15"/>
      <c r="J260" s="15"/>
      <c r="K260" s="15"/>
      <c r="L260" s="15"/>
      <c r="M260" s="15"/>
    </row>
    <row r="261" spans="1:13" ht="36" hidden="1" customHeight="1" x14ac:dyDescent="0.25">
      <c r="A261" s="112"/>
      <c r="B261" s="114"/>
      <c r="C261" s="41" t="s">
        <v>59</v>
      </c>
      <c r="D261" s="42"/>
      <c r="E261" s="16">
        <v>0</v>
      </c>
      <c r="F261" s="16"/>
      <c r="G261" s="16" t="e">
        <f t="shared" si="173"/>
        <v>#DIV/0!</v>
      </c>
      <c r="H261" s="14"/>
      <c r="I261" s="15"/>
      <c r="J261" s="15"/>
      <c r="K261" s="15"/>
      <c r="L261" s="15"/>
      <c r="M261" s="15"/>
    </row>
    <row r="262" spans="1:13" ht="77.25" hidden="1" customHeight="1" x14ac:dyDescent="0.25">
      <c r="A262" s="115"/>
      <c r="B262" s="116"/>
      <c r="C262" s="41" t="s">
        <v>118</v>
      </c>
      <c r="D262" s="42"/>
      <c r="E262" s="16">
        <v>0</v>
      </c>
      <c r="F262" s="16"/>
      <c r="G262" s="16" t="e">
        <f t="shared" si="173"/>
        <v>#DIV/0!</v>
      </c>
      <c r="H262" s="14"/>
      <c r="I262" s="15"/>
      <c r="J262" s="15"/>
      <c r="K262" s="15"/>
      <c r="L262" s="15"/>
      <c r="M262" s="15"/>
    </row>
    <row r="263" spans="1:13" ht="32.25" customHeight="1" x14ac:dyDescent="0.25">
      <c r="A263" s="126" t="s">
        <v>99</v>
      </c>
      <c r="B263" s="118" t="s">
        <v>120</v>
      </c>
      <c r="C263" s="43" t="s">
        <v>6</v>
      </c>
      <c r="D263" s="102" t="s">
        <v>190</v>
      </c>
      <c r="E263" s="16">
        <f t="shared" ref="E263" si="174">E264</f>
        <v>1390.8</v>
      </c>
      <c r="F263" s="16">
        <f t="shared" ref="F263" si="175">F264</f>
        <v>148.30000000000001</v>
      </c>
      <c r="G263" s="16">
        <f t="shared" si="173"/>
        <v>10.662927811331608</v>
      </c>
      <c r="H263" s="146" t="s">
        <v>251</v>
      </c>
      <c r="I263" s="15"/>
      <c r="J263" s="15"/>
      <c r="K263" s="15"/>
      <c r="L263" s="15"/>
      <c r="M263" s="15"/>
    </row>
    <row r="264" spans="1:13" ht="78" customHeight="1" x14ac:dyDescent="0.25">
      <c r="A264" s="126"/>
      <c r="B264" s="118"/>
      <c r="C264" s="38" t="s">
        <v>7</v>
      </c>
      <c r="D264" s="104"/>
      <c r="E264" s="16">
        <v>1390.8</v>
      </c>
      <c r="F264" s="16">
        <v>148.30000000000001</v>
      </c>
      <c r="G264" s="16">
        <f t="shared" si="173"/>
        <v>10.662927811331608</v>
      </c>
      <c r="H264" s="144"/>
      <c r="I264" s="15"/>
      <c r="J264" s="15"/>
      <c r="K264" s="15"/>
      <c r="L264" s="15"/>
      <c r="M264" s="15"/>
    </row>
    <row r="265" spans="1:13" ht="30.75" customHeight="1" x14ac:dyDescent="0.25">
      <c r="A265" s="126" t="s">
        <v>100</v>
      </c>
      <c r="B265" s="118" t="s">
        <v>121</v>
      </c>
      <c r="C265" s="38" t="s">
        <v>6</v>
      </c>
      <c r="D265" s="102" t="s">
        <v>190</v>
      </c>
      <c r="E265" s="16">
        <f t="shared" ref="E265" si="176">E266</f>
        <v>1194.4000000000001</v>
      </c>
      <c r="F265" s="16">
        <f t="shared" ref="F265" si="177">F266</f>
        <v>471.3</v>
      </c>
      <c r="G265" s="16">
        <f t="shared" si="173"/>
        <v>39.459142665773605</v>
      </c>
      <c r="H265" s="136" t="s">
        <v>252</v>
      </c>
      <c r="I265" s="15"/>
      <c r="J265" s="15"/>
      <c r="K265" s="15"/>
      <c r="L265" s="15"/>
      <c r="M265" s="15"/>
    </row>
    <row r="266" spans="1:13" ht="121.5" customHeight="1" x14ac:dyDescent="0.25">
      <c r="A266" s="126"/>
      <c r="B266" s="118"/>
      <c r="C266" s="38" t="s">
        <v>7</v>
      </c>
      <c r="D266" s="104"/>
      <c r="E266" s="16">
        <v>1194.4000000000001</v>
      </c>
      <c r="F266" s="16">
        <v>471.3</v>
      </c>
      <c r="G266" s="16">
        <f t="shared" si="173"/>
        <v>39.459142665773605</v>
      </c>
      <c r="H266" s="138"/>
      <c r="I266" s="15"/>
      <c r="J266" s="15"/>
      <c r="K266" s="15"/>
      <c r="L266" s="15"/>
      <c r="M266" s="15"/>
    </row>
    <row r="267" spans="1:13" ht="26.25" customHeight="1" x14ac:dyDescent="0.25">
      <c r="A267" s="126" t="s">
        <v>106</v>
      </c>
      <c r="B267" s="118" t="s">
        <v>122</v>
      </c>
      <c r="C267" s="28" t="s">
        <v>6</v>
      </c>
      <c r="D267" s="33"/>
      <c r="E267" s="16">
        <f t="shared" ref="E267" si="178">E268+E269</f>
        <v>22983.4</v>
      </c>
      <c r="F267" s="16">
        <f t="shared" ref="F267" si="179">F268+F269</f>
        <v>8056</v>
      </c>
      <c r="G267" s="16">
        <f t="shared" si="173"/>
        <v>35.051384912589086</v>
      </c>
      <c r="H267" s="17"/>
      <c r="I267" s="15"/>
      <c r="J267" s="15"/>
      <c r="K267" s="15"/>
      <c r="L267" s="15"/>
      <c r="M267" s="15"/>
    </row>
    <row r="268" spans="1:13" ht="33.75" customHeight="1" x14ac:dyDescent="0.25">
      <c r="A268" s="126"/>
      <c r="B268" s="118"/>
      <c r="C268" s="28" t="s">
        <v>8</v>
      </c>
      <c r="D268" s="33"/>
      <c r="E268" s="16">
        <f t="shared" ref="E268" si="180">E274+E306+E308</f>
        <v>12737.7</v>
      </c>
      <c r="F268" s="16">
        <f>F274+F306+F308</f>
        <v>5775.5</v>
      </c>
      <c r="G268" s="16">
        <f t="shared" si="173"/>
        <v>45.341780698242225</v>
      </c>
      <c r="H268" s="17"/>
      <c r="I268" s="15"/>
      <c r="J268" s="15"/>
      <c r="K268" s="15"/>
      <c r="L268" s="15"/>
      <c r="M268" s="15"/>
    </row>
    <row r="269" spans="1:13" ht="24" customHeight="1" x14ac:dyDescent="0.25">
      <c r="A269" s="126"/>
      <c r="B269" s="118"/>
      <c r="C269" s="28" t="s">
        <v>15</v>
      </c>
      <c r="D269" s="33"/>
      <c r="E269" s="16">
        <f>E275+E304+E309+E314</f>
        <v>10245.699999999999</v>
      </c>
      <c r="F269" s="16">
        <f>F275+F304+F309+F314</f>
        <v>2280.5</v>
      </c>
      <c r="G269" s="16">
        <f t="shared" si="173"/>
        <v>22.258118039763026</v>
      </c>
      <c r="H269" s="16"/>
      <c r="I269" s="15"/>
      <c r="J269" s="15"/>
      <c r="K269" s="15"/>
      <c r="L269" s="15"/>
      <c r="M269" s="15"/>
    </row>
    <row r="270" spans="1:13" ht="15" customHeight="1" x14ac:dyDescent="0.25">
      <c r="A270" s="126"/>
      <c r="B270" s="118"/>
      <c r="C270" s="28" t="s">
        <v>49</v>
      </c>
      <c r="D270" s="33"/>
      <c r="E270" s="16"/>
      <c r="F270" s="16"/>
      <c r="G270" s="16" t="e">
        <f t="shared" si="173"/>
        <v>#DIV/0!</v>
      </c>
      <c r="H270" s="14"/>
      <c r="I270" s="15"/>
      <c r="J270" s="15"/>
      <c r="K270" s="15"/>
      <c r="L270" s="15"/>
      <c r="M270" s="15"/>
    </row>
    <row r="271" spans="1:13" ht="27" customHeight="1" x14ac:dyDescent="0.25">
      <c r="A271" s="126"/>
      <c r="B271" s="118"/>
      <c r="C271" s="28" t="s">
        <v>59</v>
      </c>
      <c r="D271" s="33"/>
      <c r="E271" s="16">
        <f>E275+E304+E309-E272+E314</f>
        <v>8016.6999999999989</v>
      </c>
      <c r="F271" s="16">
        <f>F275+F304+F309-F272+F314</f>
        <v>2280.5</v>
      </c>
      <c r="G271" s="16">
        <f t="shared" si="173"/>
        <v>28.446867164793499</v>
      </c>
      <c r="H271" s="16"/>
      <c r="I271" s="15"/>
      <c r="J271" s="15"/>
      <c r="K271" s="15"/>
      <c r="L271" s="15"/>
      <c r="M271" s="15"/>
    </row>
    <row r="272" spans="1:13" ht="108.75" customHeight="1" x14ac:dyDescent="0.25">
      <c r="A272" s="126"/>
      <c r="B272" s="118"/>
      <c r="C272" s="28" t="s">
        <v>118</v>
      </c>
      <c r="D272" s="33"/>
      <c r="E272" s="16">
        <f t="shared" ref="E272" si="181">E278</f>
        <v>2229</v>
      </c>
      <c r="F272" s="16">
        <f t="shared" ref="F272" si="182">F278</f>
        <v>0</v>
      </c>
      <c r="G272" s="16">
        <f t="shared" si="173"/>
        <v>0</v>
      </c>
      <c r="H272" s="3"/>
      <c r="I272" s="15"/>
      <c r="J272" s="15"/>
      <c r="K272" s="15"/>
      <c r="L272" s="15"/>
      <c r="M272" s="15"/>
    </row>
    <row r="273" spans="1:13" ht="27.75" customHeight="1" x14ac:dyDescent="0.25">
      <c r="A273" s="124" t="s">
        <v>107</v>
      </c>
      <c r="B273" s="125" t="s">
        <v>101</v>
      </c>
      <c r="C273" s="26" t="s">
        <v>6</v>
      </c>
      <c r="D273" s="32"/>
      <c r="E273" s="2">
        <f t="shared" ref="E273" si="183">E274+E275</f>
        <v>9463.6</v>
      </c>
      <c r="F273" s="2">
        <f t="shared" ref="F273" si="184">F274+F275</f>
        <v>977.1</v>
      </c>
      <c r="G273" s="2">
        <f t="shared" si="173"/>
        <v>10.324823534384379</v>
      </c>
      <c r="H273" s="3"/>
      <c r="I273" s="15"/>
      <c r="J273" s="15"/>
      <c r="K273" s="15"/>
      <c r="L273" s="15"/>
      <c r="M273" s="15"/>
    </row>
    <row r="274" spans="1:13" ht="29.25" customHeight="1" x14ac:dyDescent="0.25">
      <c r="A274" s="124"/>
      <c r="B274" s="125"/>
      <c r="C274" s="26" t="s">
        <v>8</v>
      </c>
      <c r="D274" s="32"/>
      <c r="E274" s="2">
        <f t="shared" ref="E274" si="185">E292+E298</f>
        <v>3343.4</v>
      </c>
      <c r="F274" s="2">
        <f t="shared" ref="F274" si="186">F286</f>
        <v>0</v>
      </c>
      <c r="G274" s="2">
        <f t="shared" si="173"/>
        <v>0</v>
      </c>
      <c r="H274" s="3"/>
      <c r="I274" s="15"/>
      <c r="J274" s="15"/>
      <c r="K274" s="15"/>
      <c r="L274" s="15"/>
      <c r="M274" s="15"/>
    </row>
    <row r="275" spans="1:13" ht="26.25" customHeight="1" x14ac:dyDescent="0.25">
      <c r="A275" s="124"/>
      <c r="B275" s="125"/>
      <c r="C275" s="26" t="s">
        <v>15</v>
      </c>
      <c r="D275" s="32"/>
      <c r="E275" s="2">
        <f t="shared" ref="E275" si="187">E277+E278</f>
        <v>6120.2</v>
      </c>
      <c r="F275" s="2">
        <f t="shared" ref="F275" si="188">F280+F287</f>
        <v>977.1</v>
      </c>
      <c r="G275" s="2">
        <f t="shared" si="173"/>
        <v>15.965164537106633</v>
      </c>
      <c r="H275" s="3"/>
      <c r="I275" s="15"/>
      <c r="J275" s="15"/>
      <c r="K275" s="15"/>
      <c r="L275" s="15"/>
      <c r="M275" s="15"/>
    </row>
    <row r="276" spans="1:13" ht="27" customHeight="1" x14ac:dyDescent="0.25">
      <c r="A276" s="124"/>
      <c r="B276" s="125"/>
      <c r="C276" s="26" t="s">
        <v>49</v>
      </c>
      <c r="D276" s="32"/>
      <c r="E276" s="2"/>
      <c r="F276" s="2"/>
      <c r="G276" s="2" t="e">
        <f t="shared" si="173"/>
        <v>#DIV/0!</v>
      </c>
      <c r="H276" s="14"/>
      <c r="I276" s="15"/>
      <c r="J276" s="15"/>
      <c r="K276" s="15"/>
      <c r="L276" s="15"/>
      <c r="M276" s="15"/>
    </row>
    <row r="277" spans="1:13" ht="29.25" customHeight="1" x14ac:dyDescent="0.25">
      <c r="A277" s="124"/>
      <c r="B277" s="125"/>
      <c r="C277" s="26" t="s">
        <v>59</v>
      </c>
      <c r="D277" s="32"/>
      <c r="E277" s="2">
        <f t="shared" ref="E277" si="189">E280+E295+E301</f>
        <v>3891.2</v>
      </c>
      <c r="F277" s="2">
        <f t="shared" ref="F277" si="190">F275-F278</f>
        <v>977.1</v>
      </c>
      <c r="G277" s="2">
        <f t="shared" si="173"/>
        <v>25.110505756578949</v>
      </c>
      <c r="H277" s="3"/>
      <c r="I277" s="15"/>
      <c r="J277" s="15"/>
      <c r="K277" s="15"/>
      <c r="L277" s="15"/>
      <c r="M277" s="15"/>
    </row>
    <row r="278" spans="1:13" ht="94.5" customHeight="1" x14ac:dyDescent="0.25">
      <c r="A278" s="124"/>
      <c r="B278" s="125"/>
      <c r="C278" s="26" t="s">
        <v>118</v>
      </c>
      <c r="D278" s="32"/>
      <c r="E278" s="2">
        <f t="shared" ref="E278" si="191">E296+E302</f>
        <v>2229</v>
      </c>
      <c r="F278" s="2">
        <f t="shared" ref="F278" si="192">F290</f>
        <v>0</v>
      </c>
      <c r="G278" s="2">
        <f t="shared" si="173"/>
        <v>0</v>
      </c>
      <c r="H278" s="3"/>
      <c r="I278" s="15"/>
      <c r="J278" s="15"/>
      <c r="K278" s="15"/>
      <c r="L278" s="15"/>
      <c r="M278" s="15"/>
    </row>
    <row r="279" spans="1:13" ht="31.15" customHeight="1" x14ac:dyDescent="0.25">
      <c r="A279" s="124" t="s">
        <v>124</v>
      </c>
      <c r="B279" s="125" t="s">
        <v>102</v>
      </c>
      <c r="C279" s="26" t="s">
        <v>6</v>
      </c>
      <c r="D279" s="32"/>
      <c r="E279" s="2">
        <f t="shared" ref="E279" si="193">E280</f>
        <v>690.4</v>
      </c>
      <c r="F279" s="2">
        <f t="shared" ref="F279" si="194">F280</f>
        <v>159.1</v>
      </c>
      <c r="G279" s="2">
        <f t="shared" si="173"/>
        <v>23.044611819235225</v>
      </c>
      <c r="H279" s="3"/>
      <c r="I279" s="15"/>
      <c r="J279" s="15"/>
      <c r="K279" s="15"/>
      <c r="L279" s="15"/>
      <c r="M279" s="15"/>
    </row>
    <row r="280" spans="1:13" ht="25.5" customHeight="1" x14ac:dyDescent="0.25">
      <c r="A280" s="124"/>
      <c r="B280" s="125"/>
      <c r="C280" s="26" t="s">
        <v>7</v>
      </c>
      <c r="D280" s="32"/>
      <c r="E280" s="2">
        <f t="shared" ref="E280" si="195">E282+E284</f>
        <v>690.4</v>
      </c>
      <c r="F280" s="2">
        <f t="shared" ref="F280" si="196">F282+F284</f>
        <v>159.1</v>
      </c>
      <c r="G280" s="2">
        <f t="shared" si="173"/>
        <v>23.044611819235225</v>
      </c>
      <c r="H280" s="3"/>
      <c r="I280" s="15"/>
      <c r="J280" s="15"/>
      <c r="K280" s="15"/>
      <c r="L280" s="15"/>
      <c r="M280" s="15"/>
    </row>
    <row r="281" spans="1:13" ht="21.75" customHeight="1" x14ac:dyDescent="0.25">
      <c r="A281" s="124"/>
      <c r="B281" s="125"/>
      <c r="C281" s="26" t="s">
        <v>6</v>
      </c>
      <c r="D281" s="87" t="s">
        <v>190</v>
      </c>
      <c r="E281" s="2">
        <f t="shared" ref="E281:E283" si="197">E282</f>
        <v>666.6</v>
      </c>
      <c r="F281" s="2">
        <f t="shared" ref="F281" si="198">F282</f>
        <v>159.1</v>
      </c>
      <c r="G281" s="2">
        <f t="shared" si="173"/>
        <v>23.867386738673865</v>
      </c>
      <c r="H281" s="136" t="s">
        <v>253</v>
      </c>
      <c r="I281" s="15"/>
      <c r="J281" s="15"/>
      <c r="K281" s="15"/>
      <c r="L281" s="15"/>
      <c r="M281" s="15"/>
    </row>
    <row r="282" spans="1:13" ht="30" customHeight="1" x14ac:dyDescent="0.25">
      <c r="A282" s="124"/>
      <c r="B282" s="125"/>
      <c r="C282" s="26" t="s">
        <v>7</v>
      </c>
      <c r="D282" s="89"/>
      <c r="E282" s="2">
        <v>666.6</v>
      </c>
      <c r="F282" s="2">
        <v>159.1</v>
      </c>
      <c r="G282" s="2">
        <f t="shared" si="173"/>
        <v>23.867386738673865</v>
      </c>
      <c r="H282" s="137"/>
      <c r="I282" s="15"/>
      <c r="J282" s="15"/>
      <c r="K282" s="15"/>
      <c r="L282" s="15"/>
      <c r="M282" s="15"/>
    </row>
    <row r="283" spans="1:13" ht="33" customHeight="1" x14ac:dyDescent="0.25">
      <c r="A283" s="124"/>
      <c r="B283" s="125"/>
      <c r="C283" s="26" t="s">
        <v>6</v>
      </c>
      <c r="D283" s="87" t="s">
        <v>207</v>
      </c>
      <c r="E283" s="2">
        <f t="shared" si="197"/>
        <v>23.8</v>
      </c>
      <c r="F283" s="2">
        <f t="shared" ref="F283" si="199">F284</f>
        <v>0</v>
      </c>
      <c r="G283" s="2">
        <f t="shared" si="173"/>
        <v>0</v>
      </c>
      <c r="H283" s="137"/>
      <c r="I283" s="15"/>
      <c r="J283" s="15"/>
      <c r="K283" s="15"/>
      <c r="L283" s="15"/>
      <c r="M283" s="15"/>
    </row>
    <row r="284" spans="1:13" ht="27.75" customHeight="1" x14ac:dyDescent="0.25">
      <c r="A284" s="124"/>
      <c r="B284" s="125"/>
      <c r="C284" s="26" t="s">
        <v>7</v>
      </c>
      <c r="D284" s="89"/>
      <c r="E284" s="2">
        <v>23.8</v>
      </c>
      <c r="F284" s="2">
        <v>0</v>
      </c>
      <c r="G284" s="2">
        <f t="shared" si="173"/>
        <v>0</v>
      </c>
      <c r="H284" s="137"/>
      <c r="I284" s="15"/>
      <c r="J284" s="15"/>
      <c r="K284" s="15"/>
      <c r="L284" s="15"/>
      <c r="M284" s="15"/>
    </row>
    <row r="285" spans="1:13" ht="29.25" customHeight="1" x14ac:dyDescent="0.25">
      <c r="A285" s="124" t="s">
        <v>125</v>
      </c>
      <c r="B285" s="125" t="s">
        <v>123</v>
      </c>
      <c r="C285" s="26" t="s">
        <v>6</v>
      </c>
      <c r="D285" s="32"/>
      <c r="E285" s="2">
        <f t="shared" ref="E285" si="200">E286+E287</f>
        <v>8773.1999999999989</v>
      </c>
      <c r="F285" s="2">
        <f t="shared" ref="F285" si="201">F286+F287</f>
        <v>818</v>
      </c>
      <c r="G285" s="2">
        <f t="shared" si="173"/>
        <v>9.3238499065335354</v>
      </c>
      <c r="H285" s="137"/>
      <c r="I285" s="15"/>
      <c r="J285" s="15"/>
      <c r="K285" s="15"/>
      <c r="L285" s="15"/>
      <c r="M285" s="15"/>
    </row>
    <row r="286" spans="1:13" ht="27.75" customHeight="1" x14ac:dyDescent="0.25">
      <c r="A286" s="124"/>
      <c r="B286" s="125"/>
      <c r="C286" s="26" t="s">
        <v>8</v>
      </c>
      <c r="D286" s="32"/>
      <c r="E286" s="2">
        <f t="shared" ref="E286" si="202">E292+E298</f>
        <v>3343.4</v>
      </c>
      <c r="F286" s="2">
        <f t="shared" ref="F286" si="203">F292+F298</f>
        <v>0</v>
      </c>
      <c r="G286" s="2">
        <f t="shared" si="173"/>
        <v>0</v>
      </c>
      <c r="H286" s="137"/>
      <c r="I286" s="15"/>
      <c r="J286" s="15"/>
      <c r="K286" s="15"/>
      <c r="L286" s="15"/>
      <c r="M286" s="15"/>
    </row>
    <row r="287" spans="1:13" ht="29.25" customHeight="1" x14ac:dyDescent="0.25">
      <c r="A287" s="124"/>
      <c r="B287" s="125"/>
      <c r="C287" s="26" t="s">
        <v>15</v>
      </c>
      <c r="D287" s="32"/>
      <c r="E287" s="2">
        <f t="shared" ref="E287" si="204">E289+E290</f>
        <v>5429.7999999999993</v>
      </c>
      <c r="F287" s="2">
        <f t="shared" ref="F287" si="205">F293+F299</f>
        <v>818</v>
      </c>
      <c r="G287" s="2">
        <f t="shared" si="173"/>
        <v>15.065011602637298</v>
      </c>
      <c r="H287" s="137"/>
      <c r="I287" s="15"/>
      <c r="J287" s="15"/>
      <c r="K287" s="15"/>
      <c r="L287" s="15"/>
      <c r="M287" s="15"/>
    </row>
    <row r="288" spans="1:13" ht="15" customHeight="1" x14ac:dyDescent="0.25">
      <c r="A288" s="124"/>
      <c r="B288" s="125"/>
      <c r="C288" s="26" t="s">
        <v>49</v>
      </c>
      <c r="D288" s="32"/>
      <c r="E288" s="2"/>
      <c r="F288" s="2"/>
      <c r="G288" s="2" t="e">
        <f t="shared" si="173"/>
        <v>#DIV/0!</v>
      </c>
      <c r="H288" s="137"/>
      <c r="I288" s="15"/>
      <c r="J288" s="15"/>
      <c r="K288" s="15"/>
      <c r="L288" s="15"/>
      <c r="M288" s="15"/>
    </row>
    <row r="289" spans="1:13" ht="27" customHeight="1" x14ac:dyDescent="0.25">
      <c r="A289" s="124"/>
      <c r="B289" s="125"/>
      <c r="C289" s="26" t="s">
        <v>59</v>
      </c>
      <c r="D289" s="32"/>
      <c r="E289" s="2">
        <f>E295+E301</f>
        <v>3200.7999999999997</v>
      </c>
      <c r="F289" s="2">
        <f t="shared" ref="F289" si="206">F287-F290</f>
        <v>818</v>
      </c>
      <c r="G289" s="2">
        <f t="shared" si="173"/>
        <v>25.556110972256938</v>
      </c>
      <c r="H289" s="137"/>
      <c r="I289" s="15"/>
      <c r="J289" s="15"/>
      <c r="K289" s="15"/>
      <c r="L289" s="15"/>
      <c r="M289" s="15"/>
    </row>
    <row r="290" spans="1:13" ht="90.75" customHeight="1" x14ac:dyDescent="0.25">
      <c r="A290" s="124"/>
      <c r="B290" s="125"/>
      <c r="C290" s="26" t="s">
        <v>118</v>
      </c>
      <c r="D290" s="32"/>
      <c r="E290" s="2">
        <f>E296+E302</f>
        <v>2229</v>
      </c>
      <c r="F290" s="2">
        <f t="shared" ref="F290" si="207">F296+F302</f>
        <v>0</v>
      </c>
      <c r="G290" s="2">
        <f t="shared" si="173"/>
        <v>0</v>
      </c>
      <c r="H290" s="137"/>
      <c r="I290" s="15"/>
      <c r="J290" s="15"/>
      <c r="K290" s="15"/>
      <c r="L290" s="15"/>
      <c r="M290" s="15"/>
    </row>
    <row r="291" spans="1:13" ht="20.25" customHeight="1" x14ac:dyDescent="0.25">
      <c r="A291" s="124"/>
      <c r="B291" s="125"/>
      <c r="C291" s="26" t="s">
        <v>6</v>
      </c>
      <c r="D291" s="87" t="s">
        <v>190</v>
      </c>
      <c r="E291" s="2">
        <f t="shared" ref="E291" si="208">E292+E293</f>
        <v>7751.7</v>
      </c>
      <c r="F291" s="2">
        <f t="shared" ref="F291" si="209">F292+F293</f>
        <v>818</v>
      </c>
      <c r="G291" s="2">
        <f t="shared" si="173"/>
        <v>10.552523962485648</v>
      </c>
      <c r="H291" s="137"/>
      <c r="I291" s="15"/>
      <c r="J291" s="15"/>
      <c r="K291" s="15"/>
      <c r="L291" s="15"/>
      <c r="M291" s="15"/>
    </row>
    <row r="292" spans="1:13" ht="27" customHeight="1" x14ac:dyDescent="0.25">
      <c r="A292" s="124"/>
      <c r="B292" s="125"/>
      <c r="C292" s="26" t="s">
        <v>8</v>
      </c>
      <c r="D292" s="88"/>
      <c r="E292" s="2">
        <v>2730.5</v>
      </c>
      <c r="F292" s="2">
        <v>0</v>
      </c>
      <c r="G292" s="2">
        <f t="shared" si="173"/>
        <v>0</v>
      </c>
      <c r="H292" s="137"/>
      <c r="I292" s="15"/>
      <c r="J292" s="15"/>
      <c r="K292" s="15"/>
      <c r="L292" s="15"/>
      <c r="M292" s="15"/>
    </row>
    <row r="293" spans="1:13" ht="24" customHeight="1" x14ac:dyDescent="0.25">
      <c r="A293" s="124"/>
      <c r="B293" s="125"/>
      <c r="C293" s="26" t="s">
        <v>15</v>
      </c>
      <c r="D293" s="88"/>
      <c r="E293" s="2">
        <f t="shared" ref="E293" si="210">E295+E296</f>
        <v>5021.2</v>
      </c>
      <c r="F293" s="2">
        <f>F295+F296</f>
        <v>818</v>
      </c>
      <c r="G293" s="2">
        <f t="shared" si="173"/>
        <v>16.29092647175974</v>
      </c>
      <c r="H293" s="137"/>
      <c r="I293" s="15"/>
      <c r="J293" s="15"/>
      <c r="K293" s="15"/>
      <c r="L293" s="15"/>
      <c r="M293" s="15"/>
    </row>
    <row r="294" spans="1:13" x14ac:dyDescent="0.25">
      <c r="A294" s="124"/>
      <c r="B294" s="125"/>
      <c r="C294" s="26" t="s">
        <v>49</v>
      </c>
      <c r="D294" s="88"/>
      <c r="E294" s="2" t="s">
        <v>182</v>
      </c>
      <c r="F294" s="2"/>
      <c r="G294" s="2" t="e">
        <f t="shared" si="173"/>
        <v>#VALUE!</v>
      </c>
      <c r="H294" s="137"/>
      <c r="I294" s="15"/>
      <c r="J294" s="15"/>
      <c r="K294" s="15"/>
      <c r="L294" s="15"/>
      <c r="M294" s="15"/>
    </row>
    <row r="295" spans="1:13" ht="27" customHeight="1" x14ac:dyDescent="0.25">
      <c r="A295" s="124"/>
      <c r="B295" s="125"/>
      <c r="C295" s="26" t="s">
        <v>59</v>
      </c>
      <c r="D295" s="88"/>
      <c r="E295" s="2">
        <v>3200.7999999999997</v>
      </c>
      <c r="F295" s="2">
        <v>818</v>
      </c>
      <c r="G295" s="2">
        <f t="shared" si="173"/>
        <v>25.556110972256938</v>
      </c>
      <c r="H295" s="137"/>
      <c r="I295" s="15"/>
      <c r="J295" s="15"/>
      <c r="K295" s="15"/>
      <c r="L295" s="15"/>
      <c r="M295" s="15"/>
    </row>
    <row r="296" spans="1:13" ht="96.75" customHeight="1" x14ac:dyDescent="0.25">
      <c r="A296" s="124"/>
      <c r="B296" s="125"/>
      <c r="C296" s="26" t="s">
        <v>118</v>
      </c>
      <c r="D296" s="89"/>
      <c r="E296" s="2">
        <v>1820.4</v>
      </c>
      <c r="F296" s="2">
        <v>0</v>
      </c>
      <c r="G296" s="2">
        <f t="shared" si="173"/>
        <v>0</v>
      </c>
      <c r="H296" s="137"/>
      <c r="I296" s="15"/>
      <c r="J296" s="15"/>
      <c r="K296" s="15"/>
      <c r="L296" s="15"/>
      <c r="M296" s="15"/>
    </row>
    <row r="297" spans="1:13" ht="22.5" customHeight="1" x14ac:dyDescent="0.25">
      <c r="A297" s="124"/>
      <c r="B297" s="125"/>
      <c r="C297" s="26" t="s">
        <v>6</v>
      </c>
      <c r="D297" s="87" t="s">
        <v>207</v>
      </c>
      <c r="E297" s="2">
        <f t="shared" ref="E297" si="211">E298+E299</f>
        <v>1021.5</v>
      </c>
      <c r="F297" s="2">
        <f t="shared" ref="F297" si="212">F298+F299</f>
        <v>0</v>
      </c>
      <c r="G297" s="2">
        <f t="shared" si="173"/>
        <v>0</v>
      </c>
      <c r="H297" s="137"/>
      <c r="I297" s="15"/>
      <c r="J297" s="15"/>
      <c r="K297" s="15"/>
      <c r="L297" s="15"/>
      <c r="M297" s="15"/>
    </row>
    <row r="298" spans="1:13" ht="33.75" customHeight="1" x14ac:dyDescent="0.25">
      <c r="A298" s="124"/>
      <c r="B298" s="125"/>
      <c r="C298" s="26" t="s">
        <v>8</v>
      </c>
      <c r="D298" s="88"/>
      <c r="E298" s="2">
        <v>612.9</v>
      </c>
      <c r="F298" s="2">
        <v>0</v>
      </c>
      <c r="G298" s="2">
        <f t="shared" si="173"/>
        <v>0</v>
      </c>
      <c r="H298" s="137"/>
      <c r="I298" s="15"/>
      <c r="J298" s="15"/>
      <c r="K298" s="15"/>
      <c r="L298" s="15"/>
      <c r="M298" s="15"/>
    </row>
    <row r="299" spans="1:13" x14ac:dyDescent="0.25">
      <c r="A299" s="124"/>
      <c r="B299" s="125"/>
      <c r="C299" s="26" t="s">
        <v>15</v>
      </c>
      <c r="D299" s="88"/>
      <c r="E299" s="2">
        <f t="shared" ref="E299" si="213">E301+E302</f>
        <v>408.6</v>
      </c>
      <c r="F299" s="2">
        <f t="shared" ref="F299" si="214">F301+F302</f>
        <v>0</v>
      </c>
      <c r="G299" s="2">
        <f t="shared" si="173"/>
        <v>0</v>
      </c>
      <c r="H299" s="137"/>
      <c r="I299" s="15"/>
      <c r="J299" s="15"/>
      <c r="K299" s="15"/>
      <c r="L299" s="15"/>
      <c r="M299" s="15"/>
    </row>
    <row r="300" spans="1:13" ht="20.25" customHeight="1" x14ac:dyDescent="0.25">
      <c r="A300" s="124"/>
      <c r="B300" s="125"/>
      <c r="C300" s="26" t="s">
        <v>49</v>
      </c>
      <c r="D300" s="88"/>
      <c r="E300" s="2"/>
      <c r="F300" s="2"/>
      <c r="G300" s="2" t="e">
        <f t="shared" si="173"/>
        <v>#DIV/0!</v>
      </c>
      <c r="H300" s="137"/>
      <c r="I300" s="15"/>
      <c r="J300" s="15"/>
      <c r="K300" s="15"/>
      <c r="L300" s="15"/>
      <c r="M300" s="15"/>
    </row>
    <row r="301" spans="1:13" ht="33.75" customHeight="1" x14ac:dyDescent="0.25">
      <c r="A301" s="124"/>
      <c r="B301" s="125"/>
      <c r="C301" s="26" t="s">
        <v>59</v>
      </c>
      <c r="D301" s="88"/>
      <c r="E301" s="2">
        <v>0</v>
      </c>
      <c r="F301" s="2">
        <v>0</v>
      </c>
      <c r="G301" s="2" t="e">
        <f t="shared" si="173"/>
        <v>#DIV/0!</v>
      </c>
      <c r="H301" s="137"/>
      <c r="I301" s="15"/>
      <c r="J301" s="15"/>
      <c r="K301" s="15"/>
      <c r="L301" s="15"/>
      <c r="M301" s="15"/>
    </row>
    <row r="302" spans="1:13" ht="95.25" customHeight="1" x14ac:dyDescent="0.25">
      <c r="A302" s="124"/>
      <c r="B302" s="125"/>
      <c r="C302" s="26" t="s">
        <v>118</v>
      </c>
      <c r="D302" s="89"/>
      <c r="E302" s="2">
        <v>408.6</v>
      </c>
      <c r="F302" s="2">
        <v>0</v>
      </c>
      <c r="G302" s="2">
        <f t="shared" si="173"/>
        <v>0</v>
      </c>
      <c r="H302" s="138"/>
      <c r="I302" s="15"/>
      <c r="J302" s="15"/>
      <c r="K302" s="15"/>
      <c r="L302" s="15"/>
      <c r="M302" s="15"/>
    </row>
    <row r="303" spans="1:13" ht="24" customHeight="1" x14ac:dyDescent="0.25">
      <c r="A303" s="124" t="s">
        <v>126</v>
      </c>
      <c r="B303" s="125" t="s">
        <v>103</v>
      </c>
      <c r="C303" s="26" t="s">
        <v>6</v>
      </c>
      <c r="D303" s="87" t="s">
        <v>208</v>
      </c>
      <c r="E303" s="2">
        <f t="shared" ref="E303" si="215">E304</f>
        <v>900</v>
      </c>
      <c r="F303" s="2">
        <f t="shared" ref="F303" si="216">F304+F305</f>
        <v>0</v>
      </c>
      <c r="G303" s="2">
        <f t="shared" si="173"/>
        <v>0</v>
      </c>
      <c r="H303" s="136" t="s">
        <v>254</v>
      </c>
      <c r="I303" s="15"/>
      <c r="J303" s="15"/>
      <c r="K303" s="15"/>
      <c r="L303" s="15"/>
      <c r="M303" s="15"/>
    </row>
    <row r="304" spans="1:13" ht="23.25" customHeight="1" x14ac:dyDescent="0.25">
      <c r="A304" s="124"/>
      <c r="B304" s="125"/>
      <c r="C304" s="26" t="s">
        <v>7</v>
      </c>
      <c r="D304" s="89"/>
      <c r="E304" s="2">
        <v>900</v>
      </c>
      <c r="F304" s="2">
        <v>0</v>
      </c>
      <c r="G304" s="2">
        <f t="shared" si="173"/>
        <v>0</v>
      </c>
      <c r="H304" s="138"/>
      <c r="I304" s="15"/>
      <c r="J304" s="15"/>
      <c r="K304" s="15"/>
      <c r="L304" s="15"/>
      <c r="M304" s="15"/>
    </row>
    <row r="305" spans="1:13" ht="36" customHeight="1" x14ac:dyDescent="0.25">
      <c r="A305" s="124" t="s">
        <v>127</v>
      </c>
      <c r="B305" s="80" t="s">
        <v>104</v>
      </c>
      <c r="C305" s="26" t="s">
        <v>6</v>
      </c>
      <c r="D305" s="87" t="s">
        <v>209</v>
      </c>
      <c r="E305" s="2">
        <f t="shared" ref="E305" si="217">E306</f>
        <v>3618.8</v>
      </c>
      <c r="F305" s="2">
        <f t="shared" ref="F305" si="218">F306</f>
        <v>0</v>
      </c>
      <c r="G305" s="2">
        <f t="shared" si="173"/>
        <v>0</v>
      </c>
      <c r="H305" s="136" t="s">
        <v>255</v>
      </c>
      <c r="I305" s="15"/>
      <c r="J305" s="15"/>
      <c r="K305" s="15"/>
      <c r="L305" s="15"/>
      <c r="M305" s="15"/>
    </row>
    <row r="306" spans="1:13" ht="28.5" customHeight="1" x14ac:dyDescent="0.25">
      <c r="A306" s="124"/>
      <c r="B306" s="80"/>
      <c r="C306" s="26" t="s">
        <v>8</v>
      </c>
      <c r="D306" s="89"/>
      <c r="E306" s="2">
        <v>3618.8</v>
      </c>
      <c r="F306" s="2">
        <v>0</v>
      </c>
      <c r="G306" s="2">
        <f t="shared" si="173"/>
        <v>0</v>
      </c>
      <c r="H306" s="138"/>
      <c r="I306" s="15"/>
      <c r="J306" s="15"/>
      <c r="K306" s="15"/>
      <c r="L306" s="15"/>
      <c r="M306" s="15"/>
    </row>
    <row r="307" spans="1:13" ht="30.75" customHeight="1" x14ac:dyDescent="0.25">
      <c r="A307" s="124" t="s">
        <v>128</v>
      </c>
      <c r="B307" s="125" t="s">
        <v>105</v>
      </c>
      <c r="C307" s="26" t="s">
        <v>6</v>
      </c>
      <c r="D307" s="87" t="s">
        <v>190</v>
      </c>
      <c r="E307" s="2">
        <f t="shared" ref="E307" si="219">E308+E309</f>
        <v>7697.6</v>
      </c>
      <c r="F307" s="2">
        <f t="shared" ref="F307" si="220">F308+F309</f>
        <v>5775.5</v>
      </c>
      <c r="G307" s="2">
        <f t="shared" si="173"/>
        <v>75.029879442943255</v>
      </c>
      <c r="H307" s="136" t="s">
        <v>256</v>
      </c>
      <c r="I307" s="15"/>
      <c r="J307" s="15"/>
      <c r="K307" s="15"/>
      <c r="L307" s="15"/>
      <c r="M307" s="15"/>
    </row>
    <row r="308" spans="1:13" ht="32.25" customHeight="1" x14ac:dyDescent="0.25">
      <c r="A308" s="124"/>
      <c r="B308" s="125"/>
      <c r="C308" s="26" t="s">
        <v>8</v>
      </c>
      <c r="D308" s="88"/>
      <c r="E308" s="2">
        <v>5775.5</v>
      </c>
      <c r="F308" s="2">
        <v>5775.5</v>
      </c>
      <c r="G308" s="2">
        <f t="shared" si="173"/>
        <v>100</v>
      </c>
      <c r="H308" s="137"/>
      <c r="I308" s="15"/>
      <c r="J308" s="15"/>
      <c r="K308" s="15"/>
      <c r="L308" s="15"/>
      <c r="M308" s="15"/>
    </row>
    <row r="309" spans="1:13" ht="25.5" customHeight="1" x14ac:dyDescent="0.25">
      <c r="A309" s="124"/>
      <c r="B309" s="125"/>
      <c r="C309" s="26" t="s">
        <v>7</v>
      </c>
      <c r="D309" s="89"/>
      <c r="E309" s="2">
        <v>1922.1</v>
      </c>
      <c r="F309" s="40">
        <v>0</v>
      </c>
      <c r="G309" s="40">
        <f t="shared" si="173"/>
        <v>0</v>
      </c>
      <c r="H309" s="138"/>
      <c r="I309" s="15"/>
      <c r="J309" s="15"/>
      <c r="K309" s="15"/>
      <c r="L309" s="15"/>
      <c r="M309" s="15"/>
    </row>
    <row r="310" spans="1:13" ht="15.75" hidden="1" customHeight="1" x14ac:dyDescent="0.25">
      <c r="A310" s="124"/>
      <c r="B310" s="125"/>
      <c r="C310" s="26" t="s">
        <v>49</v>
      </c>
      <c r="D310" s="32"/>
      <c r="E310" s="2"/>
      <c r="F310" s="2"/>
      <c r="G310" s="2" t="e">
        <f t="shared" si="173"/>
        <v>#DIV/0!</v>
      </c>
      <c r="H310" s="14"/>
      <c r="I310" s="15"/>
      <c r="J310" s="15"/>
      <c r="K310" s="15"/>
      <c r="L310" s="15"/>
      <c r="M310" s="15"/>
    </row>
    <row r="311" spans="1:13" ht="14.25" hidden="1" customHeight="1" x14ac:dyDescent="0.25">
      <c r="A311" s="124"/>
      <c r="B311" s="125"/>
      <c r="C311" s="26" t="s">
        <v>59</v>
      </c>
      <c r="D311" s="32"/>
      <c r="E311" s="2"/>
      <c r="F311" s="2"/>
      <c r="G311" s="2" t="e">
        <f t="shared" si="173"/>
        <v>#DIV/0!</v>
      </c>
      <c r="H311" s="14"/>
      <c r="I311" s="15"/>
      <c r="J311" s="15"/>
      <c r="K311" s="15"/>
      <c r="L311" s="15"/>
      <c r="M311" s="15"/>
    </row>
    <row r="312" spans="1:13" ht="80.25" hidden="1" customHeight="1" x14ac:dyDescent="0.25">
      <c r="A312" s="124"/>
      <c r="B312" s="125"/>
      <c r="C312" s="26" t="s">
        <v>118</v>
      </c>
      <c r="D312" s="32"/>
      <c r="E312" s="2">
        <v>0</v>
      </c>
      <c r="F312" s="2"/>
      <c r="G312" s="2" t="e">
        <f t="shared" si="173"/>
        <v>#DIV/0!</v>
      </c>
      <c r="H312" s="14"/>
      <c r="I312" s="15"/>
      <c r="J312" s="15"/>
      <c r="K312" s="15"/>
      <c r="L312" s="15"/>
      <c r="M312" s="15"/>
    </row>
    <row r="313" spans="1:13" ht="30.75" customHeight="1" x14ac:dyDescent="0.25">
      <c r="A313" s="124" t="s">
        <v>220</v>
      </c>
      <c r="B313" s="125" t="s">
        <v>221</v>
      </c>
      <c r="C313" s="54" t="s">
        <v>6</v>
      </c>
      <c r="D313" s="87" t="s">
        <v>190</v>
      </c>
      <c r="E313" s="2">
        <f>E314</f>
        <v>1303.4000000000001</v>
      </c>
      <c r="F313" s="2">
        <f>F314</f>
        <v>1303.4000000000001</v>
      </c>
      <c r="G313" s="2">
        <f t="shared" si="173"/>
        <v>100</v>
      </c>
      <c r="H313" s="134" t="s">
        <v>257</v>
      </c>
      <c r="I313" s="15"/>
      <c r="J313" s="15"/>
      <c r="K313" s="15"/>
      <c r="L313" s="15"/>
      <c r="M313" s="15"/>
    </row>
    <row r="314" spans="1:13" ht="27" customHeight="1" x14ac:dyDescent="0.25">
      <c r="A314" s="124"/>
      <c r="B314" s="125"/>
      <c r="C314" s="54" t="s">
        <v>7</v>
      </c>
      <c r="D314" s="88"/>
      <c r="E314" s="2">
        <v>1303.4000000000001</v>
      </c>
      <c r="F314" s="2">
        <v>1303.4000000000001</v>
      </c>
      <c r="G314" s="2">
        <f t="shared" si="173"/>
        <v>100</v>
      </c>
      <c r="H314" s="139"/>
      <c r="I314" s="15"/>
      <c r="J314" s="15"/>
      <c r="K314" s="15"/>
      <c r="L314" s="15"/>
      <c r="M314" s="15"/>
    </row>
    <row r="315" spans="1:13" ht="50.25" customHeight="1" x14ac:dyDescent="0.25">
      <c r="A315" s="124"/>
      <c r="B315" s="125"/>
      <c r="C315" s="54" t="s">
        <v>117</v>
      </c>
      <c r="D315" s="89"/>
      <c r="E315" s="2">
        <f>E314</f>
        <v>1303.4000000000001</v>
      </c>
      <c r="F315" s="2">
        <f>F314</f>
        <v>1303.4000000000001</v>
      </c>
      <c r="G315" s="2">
        <f t="shared" si="173"/>
        <v>100</v>
      </c>
      <c r="H315" s="135"/>
      <c r="I315" s="15"/>
      <c r="J315" s="15"/>
      <c r="K315" s="15"/>
      <c r="L315" s="15"/>
      <c r="M315" s="15"/>
    </row>
    <row r="316" spans="1:13" ht="34.15" customHeight="1" x14ac:dyDescent="0.25">
      <c r="A316" s="126" t="s">
        <v>110</v>
      </c>
      <c r="B316" s="118" t="s">
        <v>131</v>
      </c>
      <c r="C316" s="28" t="s">
        <v>6</v>
      </c>
      <c r="D316" s="33"/>
      <c r="E316" s="16">
        <f t="shared" ref="E316" si="221">E317</f>
        <v>5683.2</v>
      </c>
      <c r="F316" s="16">
        <f t="shared" ref="F316" si="222">F317</f>
        <v>0</v>
      </c>
      <c r="G316" s="16">
        <f t="shared" si="173"/>
        <v>0</v>
      </c>
      <c r="H316" s="17"/>
      <c r="I316" s="15"/>
      <c r="J316" s="15"/>
      <c r="K316" s="15"/>
      <c r="L316" s="15"/>
      <c r="M316" s="15"/>
    </row>
    <row r="317" spans="1:13" ht="34.15" customHeight="1" x14ac:dyDescent="0.25">
      <c r="A317" s="126"/>
      <c r="B317" s="118"/>
      <c r="C317" s="28" t="s">
        <v>7</v>
      </c>
      <c r="D317" s="33"/>
      <c r="E317" s="16">
        <f t="shared" ref="E317" si="223">E320+E322</f>
        <v>5683.2</v>
      </c>
      <c r="F317" s="16">
        <f t="shared" ref="F317" si="224">F320+F322</f>
        <v>0</v>
      </c>
      <c r="G317" s="16">
        <f t="shared" si="173"/>
        <v>0</v>
      </c>
      <c r="H317" s="17"/>
      <c r="I317" s="15"/>
      <c r="J317" s="15"/>
      <c r="K317" s="15"/>
      <c r="L317" s="15"/>
      <c r="M317" s="15"/>
    </row>
    <row r="318" spans="1:13" ht="50.25" customHeight="1" x14ac:dyDescent="0.25">
      <c r="A318" s="126"/>
      <c r="B318" s="118"/>
      <c r="C318" s="28" t="s">
        <v>117</v>
      </c>
      <c r="D318" s="33"/>
      <c r="E318" s="16">
        <f t="shared" ref="E318" si="225">E323</f>
        <v>5513.2</v>
      </c>
      <c r="F318" s="16">
        <f t="shared" ref="F318" si="226">F323</f>
        <v>0</v>
      </c>
      <c r="G318" s="16">
        <f t="shared" si="173"/>
        <v>0</v>
      </c>
      <c r="H318" s="3"/>
      <c r="I318" s="15"/>
      <c r="J318" s="15"/>
      <c r="K318" s="15"/>
      <c r="L318" s="15"/>
      <c r="M318" s="15"/>
    </row>
    <row r="319" spans="1:13" ht="33" customHeight="1" x14ac:dyDescent="0.25">
      <c r="A319" s="124" t="s">
        <v>114</v>
      </c>
      <c r="B319" s="125" t="s">
        <v>109</v>
      </c>
      <c r="C319" s="26" t="s">
        <v>6</v>
      </c>
      <c r="D319" s="87" t="s">
        <v>190</v>
      </c>
      <c r="E319" s="2">
        <f t="shared" ref="E319" si="227">E320</f>
        <v>170</v>
      </c>
      <c r="F319" s="2">
        <f t="shared" ref="F319" si="228">F320</f>
        <v>0</v>
      </c>
      <c r="G319" s="2">
        <f t="shared" si="173"/>
        <v>0</v>
      </c>
      <c r="H319" s="136" t="s">
        <v>258</v>
      </c>
      <c r="I319" s="15"/>
      <c r="J319" s="15"/>
      <c r="K319" s="15"/>
      <c r="L319" s="15"/>
      <c r="M319" s="15"/>
    </row>
    <row r="320" spans="1:13" ht="21.75" customHeight="1" x14ac:dyDescent="0.25">
      <c r="A320" s="124"/>
      <c r="B320" s="125"/>
      <c r="C320" s="26" t="s">
        <v>7</v>
      </c>
      <c r="D320" s="89"/>
      <c r="E320" s="2">
        <v>170</v>
      </c>
      <c r="F320" s="2">
        <v>0</v>
      </c>
      <c r="G320" s="2">
        <f t="shared" si="173"/>
        <v>0</v>
      </c>
      <c r="H320" s="138"/>
      <c r="I320" s="15"/>
      <c r="J320" s="15"/>
      <c r="K320" s="15"/>
      <c r="L320" s="15"/>
      <c r="M320" s="15"/>
    </row>
    <row r="321" spans="1:13" ht="29.25" customHeight="1" x14ac:dyDescent="0.25">
      <c r="A321" s="124" t="s">
        <v>111</v>
      </c>
      <c r="B321" s="125" t="s">
        <v>108</v>
      </c>
      <c r="C321" s="26" t="s">
        <v>6</v>
      </c>
      <c r="D321" s="87"/>
      <c r="E321" s="2">
        <f t="shared" ref="E321" si="229">E322</f>
        <v>5513.2</v>
      </c>
      <c r="F321" s="2">
        <f t="shared" ref="F321" si="230">F322</f>
        <v>0</v>
      </c>
      <c r="G321" s="2">
        <f t="shared" ref="G321:G355" si="231">F321/E321*100</f>
        <v>0</v>
      </c>
      <c r="H321" s="136" t="s">
        <v>259</v>
      </c>
      <c r="I321" s="15"/>
      <c r="J321" s="15"/>
      <c r="K321" s="15"/>
      <c r="L321" s="15"/>
      <c r="M321" s="15"/>
    </row>
    <row r="322" spans="1:13" ht="25.5" customHeight="1" x14ac:dyDescent="0.25">
      <c r="A322" s="124"/>
      <c r="B322" s="125"/>
      <c r="C322" s="26" t="s">
        <v>7</v>
      </c>
      <c r="D322" s="88"/>
      <c r="E322" s="2">
        <f t="shared" ref="E322:E323" si="232">E325+E328+E331</f>
        <v>5513.2</v>
      </c>
      <c r="F322" s="2">
        <f t="shared" ref="F322" si="233">F325+F328</f>
        <v>0</v>
      </c>
      <c r="G322" s="2">
        <f t="shared" si="231"/>
        <v>0</v>
      </c>
      <c r="H322" s="137"/>
      <c r="I322" s="15"/>
      <c r="J322" s="15"/>
      <c r="K322" s="15"/>
      <c r="L322" s="15"/>
      <c r="M322" s="15"/>
    </row>
    <row r="323" spans="1:13" ht="45.75" customHeight="1" x14ac:dyDescent="0.25">
      <c r="A323" s="124"/>
      <c r="B323" s="125"/>
      <c r="C323" s="26" t="s">
        <v>117</v>
      </c>
      <c r="D323" s="89"/>
      <c r="E323" s="2">
        <f t="shared" si="232"/>
        <v>5513.2</v>
      </c>
      <c r="F323" s="2">
        <f t="shared" ref="F323" si="234">F322</f>
        <v>0</v>
      </c>
      <c r="G323" s="2">
        <f t="shared" si="231"/>
        <v>0</v>
      </c>
      <c r="H323" s="137"/>
      <c r="I323" s="15"/>
      <c r="J323" s="15"/>
      <c r="K323" s="15"/>
      <c r="L323" s="15"/>
      <c r="M323" s="15"/>
    </row>
    <row r="324" spans="1:13" ht="29.25" customHeight="1" x14ac:dyDescent="0.25">
      <c r="A324" s="124"/>
      <c r="B324" s="125"/>
      <c r="C324" s="54" t="s">
        <v>6</v>
      </c>
      <c r="D324" s="87" t="s">
        <v>222</v>
      </c>
      <c r="E324" s="2">
        <f>E325</f>
        <v>5500</v>
      </c>
      <c r="F324" s="2">
        <f t="shared" ref="F324" si="235">F325</f>
        <v>0</v>
      </c>
      <c r="G324" s="2">
        <f t="shared" si="231"/>
        <v>0</v>
      </c>
      <c r="H324" s="137"/>
      <c r="I324" s="15"/>
      <c r="J324" s="15"/>
      <c r="K324" s="15"/>
      <c r="L324" s="15"/>
      <c r="M324" s="15"/>
    </row>
    <row r="325" spans="1:13" ht="27" customHeight="1" x14ac:dyDescent="0.25">
      <c r="A325" s="124"/>
      <c r="B325" s="125"/>
      <c r="C325" s="54" t="s">
        <v>7</v>
      </c>
      <c r="D325" s="88"/>
      <c r="E325" s="2">
        <v>5500</v>
      </c>
      <c r="F325" s="2">
        <v>0</v>
      </c>
      <c r="G325" s="2">
        <f t="shared" si="231"/>
        <v>0</v>
      </c>
      <c r="H325" s="137"/>
      <c r="I325" s="15"/>
      <c r="J325" s="15"/>
      <c r="K325" s="15"/>
      <c r="L325" s="15"/>
      <c r="M325" s="15"/>
    </row>
    <row r="326" spans="1:13" ht="40.5" customHeight="1" x14ac:dyDescent="0.25">
      <c r="A326" s="124"/>
      <c r="B326" s="125"/>
      <c r="C326" s="54" t="s">
        <v>117</v>
      </c>
      <c r="D326" s="89"/>
      <c r="E326" s="2">
        <f>E325</f>
        <v>5500</v>
      </c>
      <c r="F326" s="2">
        <f t="shared" ref="F326" si="236">F325</f>
        <v>0</v>
      </c>
      <c r="G326" s="2">
        <f t="shared" si="231"/>
        <v>0</v>
      </c>
      <c r="H326" s="137"/>
      <c r="I326" s="15"/>
      <c r="J326" s="15"/>
      <c r="K326" s="15"/>
      <c r="L326" s="15"/>
      <c r="M326" s="15"/>
    </row>
    <row r="327" spans="1:13" ht="24.75" customHeight="1" x14ac:dyDescent="0.25">
      <c r="A327" s="124"/>
      <c r="B327" s="125"/>
      <c r="C327" s="54" t="s">
        <v>6</v>
      </c>
      <c r="D327" s="87" t="s">
        <v>208</v>
      </c>
      <c r="E327" s="2">
        <f>E328</f>
        <v>13.2</v>
      </c>
      <c r="F327" s="2">
        <f t="shared" ref="F327" si="237">F328</f>
        <v>0</v>
      </c>
      <c r="G327" s="2">
        <f t="shared" si="231"/>
        <v>0</v>
      </c>
      <c r="H327" s="137"/>
      <c r="I327" s="15"/>
      <c r="J327" s="15"/>
      <c r="K327" s="15"/>
      <c r="L327" s="15"/>
      <c r="M327" s="15"/>
    </row>
    <row r="328" spans="1:13" ht="32.25" customHeight="1" x14ac:dyDescent="0.25">
      <c r="A328" s="124"/>
      <c r="B328" s="125"/>
      <c r="C328" s="54" t="s">
        <v>7</v>
      </c>
      <c r="D328" s="88"/>
      <c r="E328" s="2">
        <v>13.2</v>
      </c>
      <c r="F328" s="2">
        <v>0</v>
      </c>
      <c r="G328" s="2">
        <f t="shared" si="231"/>
        <v>0</v>
      </c>
      <c r="H328" s="137"/>
      <c r="I328" s="15"/>
      <c r="J328" s="15"/>
      <c r="K328" s="15"/>
      <c r="L328" s="15"/>
      <c r="M328" s="15"/>
    </row>
    <row r="329" spans="1:13" ht="44.25" customHeight="1" x14ac:dyDescent="0.25">
      <c r="A329" s="124"/>
      <c r="B329" s="125"/>
      <c r="C329" s="54" t="s">
        <v>117</v>
      </c>
      <c r="D329" s="89"/>
      <c r="E329" s="2">
        <f>E328</f>
        <v>13.2</v>
      </c>
      <c r="F329" s="2">
        <f t="shared" ref="F329" si="238">F328</f>
        <v>0</v>
      </c>
      <c r="G329" s="2">
        <f t="shared" si="231"/>
        <v>0</v>
      </c>
      <c r="H329" s="138"/>
      <c r="I329" s="15"/>
      <c r="J329" s="15"/>
      <c r="K329" s="15"/>
      <c r="L329" s="15"/>
      <c r="M329" s="15"/>
    </row>
    <row r="330" spans="1:13" ht="45" hidden="1" customHeight="1" x14ac:dyDescent="0.25">
      <c r="A330" s="124"/>
      <c r="B330" s="125"/>
      <c r="C330" s="26" t="s">
        <v>6</v>
      </c>
      <c r="D330" s="32"/>
      <c r="E330" s="2">
        <v>0</v>
      </c>
      <c r="F330" s="2"/>
      <c r="G330" s="2" t="e">
        <f t="shared" si="231"/>
        <v>#DIV/0!</v>
      </c>
      <c r="H330" s="14"/>
      <c r="I330" s="15"/>
      <c r="J330" s="15"/>
      <c r="K330" s="15"/>
      <c r="L330" s="15"/>
      <c r="M330" s="15"/>
    </row>
    <row r="331" spans="1:13" ht="35.25" hidden="1" customHeight="1" x14ac:dyDescent="0.25">
      <c r="A331" s="124"/>
      <c r="B331" s="125"/>
      <c r="C331" s="26" t="s">
        <v>7</v>
      </c>
      <c r="D331" s="32"/>
      <c r="E331" s="2">
        <v>0</v>
      </c>
      <c r="F331" s="2"/>
      <c r="G331" s="2" t="e">
        <f t="shared" si="231"/>
        <v>#DIV/0!</v>
      </c>
      <c r="H331" s="14"/>
      <c r="I331" s="15"/>
      <c r="J331" s="15"/>
      <c r="K331" s="15"/>
      <c r="L331" s="15"/>
      <c r="M331" s="15"/>
    </row>
    <row r="332" spans="1:13" ht="37.5" hidden="1" customHeight="1" x14ac:dyDescent="0.25">
      <c r="A332" s="124"/>
      <c r="B332" s="125"/>
      <c r="C332" s="26" t="s">
        <v>117</v>
      </c>
      <c r="D332" s="32"/>
      <c r="E332" s="2">
        <v>0</v>
      </c>
      <c r="F332" s="2"/>
      <c r="G332" s="2" t="e">
        <f t="shared" si="231"/>
        <v>#DIV/0!</v>
      </c>
      <c r="H332" s="14"/>
      <c r="I332" s="15"/>
      <c r="J332" s="15"/>
      <c r="K332" s="15"/>
      <c r="L332" s="15"/>
      <c r="M332" s="15"/>
    </row>
    <row r="333" spans="1:13" ht="27" customHeight="1" x14ac:dyDescent="0.25">
      <c r="A333" s="117" t="s">
        <v>129</v>
      </c>
      <c r="B333" s="118" t="s">
        <v>210</v>
      </c>
      <c r="C333" s="38" t="s">
        <v>6</v>
      </c>
      <c r="D333" s="38"/>
      <c r="E333" s="16">
        <f t="shared" ref="E333" si="239">E334</f>
        <v>7161.7</v>
      </c>
      <c r="F333" s="16">
        <f t="shared" ref="F333" si="240">F334</f>
        <v>1395.9</v>
      </c>
      <c r="G333" s="16">
        <f t="shared" si="231"/>
        <v>19.491182261194968</v>
      </c>
      <c r="H333" s="3"/>
      <c r="I333" s="15"/>
      <c r="J333" s="15"/>
      <c r="K333" s="15"/>
      <c r="L333" s="15"/>
      <c r="M333" s="15"/>
    </row>
    <row r="334" spans="1:13" ht="33" customHeight="1" x14ac:dyDescent="0.25">
      <c r="A334" s="117"/>
      <c r="B334" s="118"/>
      <c r="C334" s="38" t="s">
        <v>8</v>
      </c>
      <c r="D334" s="38"/>
      <c r="E334" s="16">
        <f t="shared" ref="E334" si="241">E338+E340</f>
        <v>7161.7</v>
      </c>
      <c r="F334" s="16">
        <f t="shared" ref="F334" si="242">F338</f>
        <v>1395.9</v>
      </c>
      <c r="G334" s="16">
        <f t="shared" si="231"/>
        <v>19.491182261194968</v>
      </c>
      <c r="H334" s="16"/>
      <c r="I334" s="15"/>
      <c r="J334" s="15"/>
      <c r="K334" s="15"/>
      <c r="L334" s="15"/>
      <c r="M334" s="15"/>
    </row>
    <row r="335" spans="1:13" ht="33" customHeight="1" x14ac:dyDescent="0.25">
      <c r="A335" s="119" t="s">
        <v>130</v>
      </c>
      <c r="B335" s="96" t="s">
        <v>112</v>
      </c>
      <c r="C335" s="53" t="s">
        <v>6</v>
      </c>
      <c r="D335" s="102"/>
      <c r="E335" s="16">
        <f t="shared" ref="E335" si="243">E336</f>
        <v>7161.7</v>
      </c>
      <c r="F335" s="16">
        <f t="shared" ref="F335" si="244">F336</f>
        <v>1445.9</v>
      </c>
      <c r="G335" s="16">
        <f t="shared" si="231"/>
        <v>20.18934051970901</v>
      </c>
      <c r="H335" s="136" t="s">
        <v>260</v>
      </c>
      <c r="I335" s="15"/>
      <c r="J335" s="15"/>
      <c r="K335" s="15"/>
      <c r="L335" s="15"/>
      <c r="M335" s="15"/>
    </row>
    <row r="336" spans="1:13" ht="33" customHeight="1" x14ac:dyDescent="0.25">
      <c r="A336" s="120"/>
      <c r="B336" s="133"/>
      <c r="C336" s="53" t="s">
        <v>8</v>
      </c>
      <c r="D336" s="104"/>
      <c r="E336" s="16">
        <f t="shared" ref="E336" si="245">E338+E340</f>
        <v>7161.7</v>
      </c>
      <c r="F336" s="16">
        <f t="shared" ref="F336" si="246">F338+F340</f>
        <v>1445.9</v>
      </c>
      <c r="G336" s="16">
        <f t="shared" si="231"/>
        <v>20.18934051970901</v>
      </c>
      <c r="H336" s="137"/>
      <c r="I336" s="15"/>
      <c r="J336" s="15"/>
      <c r="K336" s="15"/>
      <c r="L336" s="15"/>
      <c r="M336" s="15"/>
    </row>
    <row r="337" spans="1:15" ht="33" customHeight="1" x14ac:dyDescent="0.25">
      <c r="A337" s="120"/>
      <c r="B337" s="133"/>
      <c r="C337" s="53" t="s">
        <v>6</v>
      </c>
      <c r="D337" s="87" t="s">
        <v>211</v>
      </c>
      <c r="E337" s="2">
        <f t="shared" ref="E337" si="247">E338</f>
        <v>6461.7</v>
      </c>
      <c r="F337" s="2">
        <f t="shared" ref="F337" si="248">F338</f>
        <v>1395.9</v>
      </c>
      <c r="G337" s="2">
        <f t="shared" si="231"/>
        <v>21.602674218858816</v>
      </c>
      <c r="H337" s="137"/>
      <c r="I337" s="15"/>
      <c r="J337" s="15"/>
      <c r="K337" s="15"/>
      <c r="L337" s="15"/>
      <c r="M337" s="15"/>
    </row>
    <row r="338" spans="1:15" ht="57.75" customHeight="1" x14ac:dyDescent="0.25">
      <c r="A338" s="120"/>
      <c r="B338" s="133"/>
      <c r="C338" s="53" t="s">
        <v>8</v>
      </c>
      <c r="D338" s="89"/>
      <c r="E338" s="2">
        <v>6461.7</v>
      </c>
      <c r="F338" s="40">
        <v>1395.9</v>
      </c>
      <c r="G338" s="40">
        <f t="shared" si="231"/>
        <v>21.602674218858816</v>
      </c>
      <c r="H338" s="137"/>
      <c r="I338" s="15"/>
      <c r="J338" s="15"/>
      <c r="K338" s="15"/>
      <c r="L338" s="15"/>
      <c r="M338" s="15"/>
    </row>
    <row r="339" spans="1:15" ht="30.75" customHeight="1" x14ac:dyDescent="0.25">
      <c r="A339" s="120"/>
      <c r="B339" s="133"/>
      <c r="C339" s="26" t="s">
        <v>6</v>
      </c>
      <c r="D339" s="87" t="s">
        <v>209</v>
      </c>
      <c r="E339" s="2">
        <f t="shared" ref="E339" si="249">E340</f>
        <v>700</v>
      </c>
      <c r="F339" s="2">
        <f t="shared" ref="F339" si="250">F340</f>
        <v>50</v>
      </c>
      <c r="G339" s="2">
        <f t="shared" si="231"/>
        <v>7.1428571428571423</v>
      </c>
      <c r="H339" s="137"/>
      <c r="I339" s="15"/>
      <c r="J339" s="15"/>
      <c r="K339" s="15"/>
      <c r="L339" s="15"/>
      <c r="M339" s="15"/>
    </row>
    <row r="340" spans="1:15" ht="65.25" customHeight="1" x14ac:dyDescent="0.25">
      <c r="A340" s="121"/>
      <c r="B340" s="97"/>
      <c r="C340" s="26" t="s">
        <v>8</v>
      </c>
      <c r="D340" s="89"/>
      <c r="E340" s="2">
        <v>700</v>
      </c>
      <c r="F340" s="19">
        <v>50</v>
      </c>
      <c r="G340" s="19">
        <f t="shared" si="231"/>
        <v>7.1428571428571423</v>
      </c>
      <c r="H340" s="138"/>
      <c r="I340" s="15"/>
      <c r="J340" s="15"/>
      <c r="K340" s="15"/>
      <c r="L340" s="15"/>
      <c r="M340" s="15"/>
    </row>
    <row r="341" spans="1:15" ht="15.75" customHeight="1" x14ac:dyDescent="0.25">
      <c r="A341" s="105" t="s">
        <v>113</v>
      </c>
      <c r="B341" s="106"/>
      <c r="C341" s="38" t="s">
        <v>6</v>
      </c>
      <c r="D341" s="38"/>
      <c r="E341" s="16">
        <f t="shared" ref="E341" si="251">E342+E343</f>
        <v>38413.5</v>
      </c>
      <c r="F341" s="16">
        <f t="shared" ref="F341" si="252">F342+F343</f>
        <v>10121.5</v>
      </c>
      <c r="G341" s="16">
        <f t="shared" si="231"/>
        <v>26.348809663269424</v>
      </c>
      <c r="H341" s="16"/>
      <c r="I341" s="15"/>
      <c r="J341" s="15"/>
      <c r="K341" s="15"/>
      <c r="L341" s="15"/>
      <c r="M341" s="15"/>
    </row>
    <row r="342" spans="1:15" ht="25.5" x14ac:dyDescent="0.25">
      <c r="A342" s="107"/>
      <c r="B342" s="108"/>
      <c r="C342" s="38" t="s">
        <v>8</v>
      </c>
      <c r="D342" s="38"/>
      <c r="E342" s="16">
        <f t="shared" ref="E342" si="253">E334+E268</f>
        <v>19899.400000000001</v>
      </c>
      <c r="F342" s="16">
        <f>F334+F268+F340</f>
        <v>7221.4</v>
      </c>
      <c r="G342" s="16">
        <f t="shared" si="231"/>
        <v>36.289536367930687</v>
      </c>
      <c r="H342" s="16"/>
      <c r="I342" s="15"/>
      <c r="J342" s="15"/>
      <c r="K342" s="15"/>
      <c r="L342" s="15"/>
      <c r="M342" s="15"/>
    </row>
    <row r="343" spans="1:15" x14ac:dyDescent="0.25">
      <c r="A343" s="107"/>
      <c r="B343" s="108"/>
      <c r="C343" s="38" t="s">
        <v>15</v>
      </c>
      <c r="D343" s="38"/>
      <c r="E343" s="16">
        <f>E345+E346</f>
        <v>18514.099999999999</v>
      </c>
      <c r="F343" s="16">
        <f t="shared" ref="F343" si="254">F317+F269+F266+F264+F259</f>
        <v>2900.1000000000004</v>
      </c>
      <c r="G343" s="16">
        <f t="shared" si="231"/>
        <v>15.664277496610696</v>
      </c>
      <c r="H343" s="17"/>
      <c r="I343" s="15"/>
      <c r="J343" s="15"/>
      <c r="K343" s="15"/>
      <c r="L343" s="15"/>
      <c r="M343" s="15"/>
    </row>
    <row r="344" spans="1:15" ht="15.75" customHeight="1" x14ac:dyDescent="0.25">
      <c r="A344" s="107"/>
      <c r="B344" s="108"/>
      <c r="C344" s="38" t="s">
        <v>49</v>
      </c>
      <c r="D344" s="38"/>
      <c r="E344" s="16"/>
      <c r="F344" s="16"/>
      <c r="G344" s="16" t="e">
        <f t="shared" si="231"/>
        <v>#DIV/0!</v>
      </c>
      <c r="H344" s="14"/>
      <c r="I344" s="15"/>
      <c r="J344" s="15"/>
      <c r="K344" s="15"/>
      <c r="L344" s="15"/>
      <c r="M344" s="15"/>
    </row>
    <row r="345" spans="1:15" ht="30" customHeight="1" x14ac:dyDescent="0.25">
      <c r="A345" s="107"/>
      <c r="B345" s="108"/>
      <c r="C345" s="38" t="s">
        <v>59</v>
      </c>
      <c r="D345" s="38"/>
      <c r="E345" s="16">
        <f>E264+E266+E271+E317</f>
        <v>16285.099999999999</v>
      </c>
      <c r="F345" s="16">
        <f t="shared" ref="F345" si="255">F317+F271+F266+F264+F259</f>
        <v>2900.1000000000004</v>
      </c>
      <c r="G345" s="16">
        <f t="shared" si="231"/>
        <v>17.808303295650628</v>
      </c>
      <c r="H345" s="17"/>
      <c r="I345" s="15"/>
      <c r="J345" s="15"/>
      <c r="K345" s="15"/>
      <c r="L345" s="15"/>
      <c r="M345" s="15"/>
    </row>
    <row r="346" spans="1:15" ht="95.25" customHeight="1" x14ac:dyDescent="0.25">
      <c r="A346" s="107"/>
      <c r="B346" s="108"/>
      <c r="C346" s="38" t="s">
        <v>118</v>
      </c>
      <c r="D346" s="38"/>
      <c r="E346" s="16">
        <f t="shared" ref="E346" si="256">E272</f>
        <v>2229</v>
      </c>
      <c r="F346" s="16">
        <f t="shared" ref="F346" si="257">F272</f>
        <v>0</v>
      </c>
      <c r="G346" s="16">
        <f t="shared" si="231"/>
        <v>0</v>
      </c>
      <c r="H346" s="17"/>
      <c r="I346" s="15"/>
      <c r="J346" s="15"/>
      <c r="K346" s="15"/>
      <c r="L346" s="15"/>
      <c r="M346" s="15"/>
    </row>
    <row r="347" spans="1:15" ht="53.25" customHeight="1" x14ac:dyDescent="0.25">
      <c r="A347" s="109"/>
      <c r="B347" s="110"/>
      <c r="C347" s="38" t="s">
        <v>117</v>
      </c>
      <c r="D347" s="38"/>
      <c r="E347" s="16">
        <f>E318+E315</f>
        <v>6816.6</v>
      </c>
      <c r="F347" s="16">
        <f t="shared" ref="F347" si="258">F318</f>
        <v>0</v>
      </c>
      <c r="G347" s="16">
        <f t="shared" si="231"/>
        <v>0</v>
      </c>
      <c r="H347" s="17"/>
      <c r="I347" s="15"/>
      <c r="J347" s="15"/>
      <c r="K347" s="15"/>
      <c r="L347" s="15"/>
      <c r="M347" s="15"/>
    </row>
    <row r="348" spans="1:15" ht="15.75" customHeight="1" x14ac:dyDescent="0.25">
      <c r="A348" s="127" t="s">
        <v>69</v>
      </c>
      <c r="B348" s="128"/>
      <c r="C348" s="46" t="s">
        <v>6</v>
      </c>
      <c r="D348" s="46"/>
      <c r="E348" s="47">
        <f t="shared" ref="E348" si="259">E350+E351+E349</f>
        <v>2377858.0999999996</v>
      </c>
      <c r="F348" s="47">
        <f t="shared" ref="F348" si="260">F349+F350+F351</f>
        <v>421044.39999999997</v>
      </c>
      <c r="G348" s="47">
        <f t="shared" si="231"/>
        <v>17.706876621443477</v>
      </c>
      <c r="H348" s="48"/>
      <c r="I348" s="15"/>
      <c r="J348" s="15"/>
      <c r="K348" s="15"/>
      <c r="L348" s="15"/>
      <c r="M348" s="15"/>
      <c r="N348" s="13"/>
      <c r="O348" s="13"/>
    </row>
    <row r="349" spans="1:15" x14ac:dyDescent="0.25">
      <c r="A349" s="129"/>
      <c r="B349" s="130"/>
      <c r="C349" s="46" t="s">
        <v>70</v>
      </c>
      <c r="D349" s="46"/>
      <c r="E349" s="47">
        <f t="shared" ref="E349" si="261">E250+E126</f>
        <v>70905.5</v>
      </c>
      <c r="F349" s="47">
        <f t="shared" ref="F349" si="262">F250+F126</f>
        <v>8533.1</v>
      </c>
      <c r="G349" s="47">
        <f t="shared" si="231"/>
        <v>12.034468412182413</v>
      </c>
      <c r="H349" s="47"/>
      <c r="I349" s="15"/>
      <c r="J349" s="15"/>
      <c r="K349" s="15"/>
      <c r="L349" s="15"/>
      <c r="M349" s="15"/>
    </row>
    <row r="350" spans="1:15" ht="25.5" x14ac:dyDescent="0.25">
      <c r="A350" s="129"/>
      <c r="B350" s="130"/>
      <c r="C350" s="46" t="s">
        <v>8</v>
      </c>
      <c r="D350" s="46"/>
      <c r="E350" s="47">
        <f t="shared" ref="E350" si="263">E342+E251+E127</f>
        <v>1522465.4999999998</v>
      </c>
      <c r="F350" s="47">
        <f t="shared" ref="F350" si="264">F342+F251+F127</f>
        <v>253178.39999999997</v>
      </c>
      <c r="G350" s="47">
        <f t="shared" si="231"/>
        <v>16.629499978817254</v>
      </c>
      <c r="H350" s="48"/>
      <c r="I350" s="15"/>
      <c r="J350" s="15"/>
      <c r="K350" s="15"/>
      <c r="L350" s="15"/>
      <c r="M350" s="15"/>
    </row>
    <row r="351" spans="1:15" x14ac:dyDescent="0.25">
      <c r="A351" s="129"/>
      <c r="B351" s="130"/>
      <c r="C351" s="46" t="s">
        <v>15</v>
      </c>
      <c r="D351" s="46"/>
      <c r="E351" s="47">
        <f t="shared" ref="E351" si="265">E343+E252+E172+E128+E29</f>
        <v>784487.10000000009</v>
      </c>
      <c r="F351" s="47">
        <f t="shared" ref="F351" si="266">F343+F252+F172+F128+F29</f>
        <v>159332.9</v>
      </c>
      <c r="G351" s="47">
        <f t="shared" si="231"/>
        <v>20.310455073129944</v>
      </c>
      <c r="H351" s="48"/>
      <c r="I351" s="15"/>
      <c r="J351" s="15"/>
      <c r="K351" s="15"/>
      <c r="L351" s="15"/>
      <c r="M351" s="15"/>
      <c r="N351" s="4"/>
    </row>
    <row r="352" spans="1:15" ht="15.75" customHeight="1" x14ac:dyDescent="0.25">
      <c r="A352" s="129"/>
      <c r="B352" s="130"/>
      <c r="C352" s="46" t="s">
        <v>49</v>
      </c>
      <c r="D352" s="46"/>
      <c r="E352" s="47"/>
      <c r="F352" s="47"/>
      <c r="G352" s="47" t="e">
        <f t="shared" si="231"/>
        <v>#DIV/0!</v>
      </c>
      <c r="H352" s="65"/>
      <c r="I352" s="15"/>
      <c r="J352" s="15"/>
      <c r="K352" s="15"/>
      <c r="L352" s="15"/>
      <c r="M352" s="15"/>
    </row>
    <row r="353" spans="1:14" ht="30" customHeight="1" x14ac:dyDescent="0.25">
      <c r="A353" s="129"/>
      <c r="B353" s="130"/>
      <c r="C353" s="46" t="s">
        <v>59</v>
      </c>
      <c r="D353" s="46"/>
      <c r="E353" s="47">
        <f t="shared" ref="E353" si="267">E351-E354</f>
        <v>781198.60000000009</v>
      </c>
      <c r="F353" s="47">
        <f t="shared" ref="F353" si="268">F351-F354</f>
        <v>159192.6</v>
      </c>
      <c r="G353" s="47">
        <f t="shared" si="231"/>
        <v>20.37799350894894</v>
      </c>
      <c r="H353" s="48"/>
      <c r="I353" s="15"/>
      <c r="J353" s="15"/>
      <c r="K353" s="15"/>
      <c r="L353" s="15"/>
      <c r="M353" s="15"/>
      <c r="N353" s="4"/>
    </row>
    <row r="354" spans="1:14" ht="80.25" customHeight="1" x14ac:dyDescent="0.25">
      <c r="A354" s="129"/>
      <c r="B354" s="130"/>
      <c r="C354" s="46" t="s">
        <v>118</v>
      </c>
      <c r="D354" s="46"/>
      <c r="E354" s="47">
        <f t="shared" ref="E354" si="269">E346+E255</f>
        <v>3288.5</v>
      </c>
      <c r="F354" s="47">
        <f t="shared" ref="F354" si="270">F346+F255</f>
        <v>140.30000000000001</v>
      </c>
      <c r="G354" s="47">
        <f t="shared" si="231"/>
        <v>4.2663828493234002</v>
      </c>
      <c r="H354" s="47"/>
      <c r="I354" s="15"/>
      <c r="J354" s="15"/>
      <c r="K354" s="15"/>
      <c r="L354" s="15"/>
      <c r="M354" s="15"/>
      <c r="N354" s="4"/>
    </row>
    <row r="355" spans="1:14" ht="53.25" customHeight="1" x14ac:dyDescent="0.25">
      <c r="A355" s="129"/>
      <c r="B355" s="130"/>
      <c r="C355" s="46" t="s">
        <v>117</v>
      </c>
      <c r="D355" s="46"/>
      <c r="E355" s="47">
        <f>E347+E175+E129</f>
        <v>18051.5</v>
      </c>
      <c r="F355" s="47">
        <f t="shared" ref="F355" si="271">F347+F175+F129</f>
        <v>0</v>
      </c>
      <c r="G355" s="47">
        <f t="shared" si="231"/>
        <v>0</v>
      </c>
      <c r="H355" s="48"/>
      <c r="I355" s="15"/>
      <c r="J355" s="15"/>
      <c r="K355" s="15"/>
      <c r="L355" s="15"/>
      <c r="M355" s="15"/>
      <c r="N355" s="4"/>
    </row>
    <row r="358" spans="1:14" x14ac:dyDescent="0.25">
      <c r="B358" s="22" t="s">
        <v>177</v>
      </c>
    </row>
    <row r="359" spans="1:14" x14ac:dyDescent="0.25">
      <c r="B359" s="22" t="s">
        <v>183</v>
      </c>
    </row>
    <row r="360" spans="1:14" x14ac:dyDescent="0.25">
      <c r="B360" s="22" t="s">
        <v>181</v>
      </c>
    </row>
    <row r="361" spans="1:14" x14ac:dyDescent="0.25">
      <c r="B361" s="22" t="s">
        <v>213</v>
      </c>
    </row>
  </sheetData>
  <mergeCells count="319">
    <mergeCell ref="H307:H309"/>
    <mergeCell ref="H313:H315"/>
    <mergeCell ref="H319:H320"/>
    <mergeCell ref="H321:H329"/>
    <mergeCell ref="H335:H340"/>
    <mergeCell ref="H241:H242"/>
    <mergeCell ref="H243:H244"/>
    <mergeCell ref="H245:H248"/>
    <mergeCell ref="H257:H259"/>
    <mergeCell ref="H263:H264"/>
    <mergeCell ref="H265:H266"/>
    <mergeCell ref="H281:H302"/>
    <mergeCell ref="H303:H304"/>
    <mergeCell ref="H305:H306"/>
    <mergeCell ref="H196:H197"/>
    <mergeCell ref="H198:H199"/>
    <mergeCell ref="H200:H201"/>
    <mergeCell ref="H202:H203"/>
    <mergeCell ref="H204:H210"/>
    <mergeCell ref="H213:H214"/>
    <mergeCell ref="H223:H228"/>
    <mergeCell ref="H231:H238"/>
    <mergeCell ref="H239:H240"/>
    <mergeCell ref="H22:H23"/>
    <mergeCell ref="H44:H55"/>
    <mergeCell ref="H56:H58"/>
    <mergeCell ref="H87:H94"/>
    <mergeCell ref="H98:H104"/>
    <mergeCell ref="H107:H110"/>
    <mergeCell ref="H113:H116"/>
    <mergeCell ref="H119:H124"/>
    <mergeCell ref="H137:H139"/>
    <mergeCell ref="B335:B340"/>
    <mergeCell ref="D337:D338"/>
    <mergeCell ref="D335:D336"/>
    <mergeCell ref="D263:D264"/>
    <mergeCell ref="D321:D323"/>
    <mergeCell ref="D339:D340"/>
    <mergeCell ref="D265:D266"/>
    <mergeCell ref="D281:D282"/>
    <mergeCell ref="D283:D284"/>
    <mergeCell ref="D291:D296"/>
    <mergeCell ref="D297:D302"/>
    <mergeCell ref="D303:D304"/>
    <mergeCell ref="D305:D306"/>
    <mergeCell ref="D307:D309"/>
    <mergeCell ref="D319:D320"/>
    <mergeCell ref="B321:B332"/>
    <mergeCell ref="D313:D315"/>
    <mergeCell ref="D324:D326"/>
    <mergeCell ref="D327:D329"/>
    <mergeCell ref="B316:B318"/>
    <mergeCell ref="D239:D240"/>
    <mergeCell ref="D245:D248"/>
    <mergeCell ref="A241:A242"/>
    <mergeCell ref="B241:B242"/>
    <mergeCell ref="D241:D242"/>
    <mergeCell ref="A243:A244"/>
    <mergeCell ref="B243:B244"/>
    <mergeCell ref="D243:D244"/>
    <mergeCell ref="D257:D259"/>
    <mergeCell ref="A245:A248"/>
    <mergeCell ref="B245:B248"/>
    <mergeCell ref="A249:B255"/>
    <mergeCell ref="A239:A240"/>
    <mergeCell ref="B239:B240"/>
    <mergeCell ref="D223:D224"/>
    <mergeCell ref="D225:D226"/>
    <mergeCell ref="D227:D228"/>
    <mergeCell ref="D231:D232"/>
    <mergeCell ref="D233:D234"/>
    <mergeCell ref="D235:D236"/>
    <mergeCell ref="D237:D238"/>
    <mergeCell ref="D158:D160"/>
    <mergeCell ref="D161:D163"/>
    <mergeCell ref="D164:D166"/>
    <mergeCell ref="D172:D175"/>
    <mergeCell ref="D196:D197"/>
    <mergeCell ref="D198:D199"/>
    <mergeCell ref="D200:D201"/>
    <mergeCell ref="D202:D203"/>
    <mergeCell ref="D204:D210"/>
    <mergeCell ref="D152:D154"/>
    <mergeCell ref="D155:D157"/>
    <mergeCell ref="A143:A144"/>
    <mergeCell ref="B143:B144"/>
    <mergeCell ref="B149:B151"/>
    <mergeCell ref="A145:A146"/>
    <mergeCell ref="B145:B146"/>
    <mergeCell ref="A348:B355"/>
    <mergeCell ref="A341:B347"/>
    <mergeCell ref="A176:G176"/>
    <mergeCell ref="B211:B212"/>
    <mergeCell ref="A211:A212"/>
    <mergeCell ref="A267:A272"/>
    <mergeCell ref="B267:B272"/>
    <mergeCell ref="A273:A278"/>
    <mergeCell ref="B273:B278"/>
    <mergeCell ref="A256:G256"/>
    <mergeCell ref="A263:A264"/>
    <mergeCell ref="B263:B264"/>
    <mergeCell ref="A265:A266"/>
    <mergeCell ref="B265:B266"/>
    <mergeCell ref="B257:B262"/>
    <mergeCell ref="A257:A262"/>
    <mergeCell ref="D213:D214"/>
    <mergeCell ref="A319:A320"/>
    <mergeCell ref="B319:B320"/>
    <mergeCell ref="D44:D47"/>
    <mergeCell ref="D56:D58"/>
    <mergeCell ref="D87:D88"/>
    <mergeCell ref="D89:D90"/>
    <mergeCell ref="D93:D94"/>
    <mergeCell ref="D101:D102"/>
    <mergeCell ref="D103:D104"/>
    <mergeCell ref="D105:D106"/>
    <mergeCell ref="D48:D51"/>
    <mergeCell ref="D52:D55"/>
    <mergeCell ref="D98:D100"/>
    <mergeCell ref="D107:D108"/>
    <mergeCell ref="D109:D110"/>
    <mergeCell ref="D113:D114"/>
    <mergeCell ref="D115:D116"/>
    <mergeCell ref="D111:D112"/>
    <mergeCell ref="A235:A236"/>
    <mergeCell ref="B235:B236"/>
    <mergeCell ref="A233:A234"/>
    <mergeCell ref="B233:B234"/>
    <mergeCell ref="D117:D118"/>
    <mergeCell ref="D119:D120"/>
    <mergeCell ref="A316:A318"/>
    <mergeCell ref="B279:B284"/>
    <mergeCell ref="A279:A284"/>
    <mergeCell ref="B285:B302"/>
    <mergeCell ref="A285:A302"/>
    <mergeCell ref="A307:A312"/>
    <mergeCell ref="B307:B312"/>
    <mergeCell ref="A303:A304"/>
    <mergeCell ref="B303:B304"/>
    <mergeCell ref="A305:A306"/>
    <mergeCell ref="B305:B306"/>
    <mergeCell ref="A333:A334"/>
    <mergeCell ref="B333:B334"/>
    <mergeCell ref="A335:A340"/>
    <mergeCell ref="B237:B238"/>
    <mergeCell ref="A217:A222"/>
    <mergeCell ref="B217:B222"/>
    <mergeCell ref="A223:A224"/>
    <mergeCell ref="B223:B224"/>
    <mergeCell ref="A213:A214"/>
    <mergeCell ref="B213:B214"/>
    <mergeCell ref="A215:A216"/>
    <mergeCell ref="B215:B216"/>
    <mergeCell ref="A231:A232"/>
    <mergeCell ref="B231:B232"/>
    <mergeCell ref="A225:A226"/>
    <mergeCell ref="B225:B226"/>
    <mergeCell ref="A229:A230"/>
    <mergeCell ref="B229:B230"/>
    <mergeCell ref="A227:A228"/>
    <mergeCell ref="B227:B228"/>
    <mergeCell ref="A237:A238"/>
    <mergeCell ref="A313:A315"/>
    <mergeCell ref="B313:B315"/>
    <mergeCell ref="A321:A332"/>
    <mergeCell ref="A198:A199"/>
    <mergeCell ref="B198:B199"/>
    <mergeCell ref="A189:A195"/>
    <mergeCell ref="B189:B195"/>
    <mergeCell ref="A204:A210"/>
    <mergeCell ref="B204:B210"/>
    <mergeCell ref="A200:A201"/>
    <mergeCell ref="B200:B201"/>
    <mergeCell ref="A202:A203"/>
    <mergeCell ref="B202:B203"/>
    <mergeCell ref="A172:B175"/>
    <mergeCell ref="A167:A168"/>
    <mergeCell ref="B167:B168"/>
    <mergeCell ref="A152:A154"/>
    <mergeCell ref="B152:B154"/>
    <mergeCell ref="A164:A166"/>
    <mergeCell ref="B164:B166"/>
    <mergeCell ref="A196:A197"/>
    <mergeCell ref="B196:B197"/>
    <mergeCell ref="A177:A182"/>
    <mergeCell ref="B177:B182"/>
    <mergeCell ref="A183:A188"/>
    <mergeCell ref="B183:B188"/>
    <mergeCell ref="A158:A160"/>
    <mergeCell ref="B158:B160"/>
    <mergeCell ref="A161:A163"/>
    <mergeCell ref="B161:B163"/>
    <mergeCell ref="A169:A171"/>
    <mergeCell ref="B169:B171"/>
    <mergeCell ref="A155:A157"/>
    <mergeCell ref="B155:B157"/>
    <mergeCell ref="A137:A139"/>
    <mergeCell ref="B137:B139"/>
    <mergeCell ref="A140:A142"/>
    <mergeCell ref="B140:B142"/>
    <mergeCell ref="A147:A148"/>
    <mergeCell ref="B147:B148"/>
    <mergeCell ref="A149:A151"/>
    <mergeCell ref="D121:D122"/>
    <mergeCell ref="D123:D124"/>
    <mergeCell ref="D134:D136"/>
    <mergeCell ref="D137:D139"/>
    <mergeCell ref="A125:B129"/>
    <mergeCell ref="A130:G130"/>
    <mergeCell ref="A134:A136"/>
    <mergeCell ref="B134:B136"/>
    <mergeCell ref="A121:A122"/>
    <mergeCell ref="B121:B122"/>
    <mergeCell ref="A131:A133"/>
    <mergeCell ref="B131:B133"/>
    <mergeCell ref="D140:D142"/>
    <mergeCell ref="D143:D144"/>
    <mergeCell ref="D149:D151"/>
    <mergeCell ref="A117:A118"/>
    <mergeCell ref="B117:B118"/>
    <mergeCell ref="A123:A124"/>
    <mergeCell ref="B123:B124"/>
    <mergeCell ref="A105:A106"/>
    <mergeCell ref="B105:B106"/>
    <mergeCell ref="A107:A108"/>
    <mergeCell ref="B107:B108"/>
    <mergeCell ref="A115:A116"/>
    <mergeCell ref="B115:B116"/>
    <mergeCell ref="A111:A112"/>
    <mergeCell ref="B111:B112"/>
    <mergeCell ref="A113:A114"/>
    <mergeCell ref="B113:B114"/>
    <mergeCell ref="A119:A120"/>
    <mergeCell ref="B119:B120"/>
    <mergeCell ref="A101:A102"/>
    <mergeCell ref="B101:B102"/>
    <mergeCell ref="A103:A104"/>
    <mergeCell ref="B103:B104"/>
    <mergeCell ref="A109:A110"/>
    <mergeCell ref="B109:B110"/>
    <mergeCell ref="A95:A97"/>
    <mergeCell ref="B95:B97"/>
    <mergeCell ref="A98:A100"/>
    <mergeCell ref="B98:B100"/>
    <mergeCell ref="A83:A84"/>
    <mergeCell ref="B83:B84"/>
    <mergeCell ref="A77:A78"/>
    <mergeCell ref="B77:B78"/>
    <mergeCell ref="A79:A80"/>
    <mergeCell ref="B79:B80"/>
    <mergeCell ref="A89:A92"/>
    <mergeCell ref="B89:B92"/>
    <mergeCell ref="A93:A94"/>
    <mergeCell ref="B93:B94"/>
    <mergeCell ref="A85:A86"/>
    <mergeCell ref="B85:B86"/>
    <mergeCell ref="A87:A88"/>
    <mergeCell ref="B87:B88"/>
    <mergeCell ref="A73:A74"/>
    <mergeCell ref="B73:B74"/>
    <mergeCell ref="A75:A76"/>
    <mergeCell ref="B75:B76"/>
    <mergeCell ref="A69:A70"/>
    <mergeCell ref="B69:B70"/>
    <mergeCell ref="A71:A72"/>
    <mergeCell ref="B71:B72"/>
    <mergeCell ref="A81:A82"/>
    <mergeCell ref="B81:B82"/>
    <mergeCell ref="B59:B60"/>
    <mergeCell ref="B44:B47"/>
    <mergeCell ref="A56:A58"/>
    <mergeCell ref="B56:B58"/>
    <mergeCell ref="A65:A66"/>
    <mergeCell ref="B65:B66"/>
    <mergeCell ref="A67:A68"/>
    <mergeCell ref="B67:B68"/>
    <mergeCell ref="A61:A62"/>
    <mergeCell ref="B61:B62"/>
    <mergeCell ref="A63:A64"/>
    <mergeCell ref="B63:B64"/>
    <mergeCell ref="A59:A60"/>
    <mergeCell ref="B48:B51"/>
    <mergeCell ref="B52:B55"/>
    <mergeCell ref="A44:A55"/>
    <mergeCell ref="A22:A23"/>
    <mergeCell ref="B22:B23"/>
    <mergeCell ref="D20:D21"/>
    <mergeCell ref="D22:D23"/>
    <mergeCell ref="D24:D25"/>
    <mergeCell ref="D26:D27"/>
    <mergeCell ref="D7:D8"/>
    <mergeCell ref="A3:G3"/>
    <mergeCell ref="A4:G4"/>
    <mergeCell ref="A5:G5"/>
    <mergeCell ref="A6:G6"/>
    <mergeCell ref="H7:H8"/>
    <mergeCell ref="A10:B18"/>
    <mergeCell ref="A41:A43"/>
    <mergeCell ref="B41:B43"/>
    <mergeCell ref="A28:B29"/>
    <mergeCell ref="A31:A35"/>
    <mergeCell ref="B31:B35"/>
    <mergeCell ref="A36:A40"/>
    <mergeCell ref="B36:B40"/>
    <mergeCell ref="A30:G30"/>
    <mergeCell ref="D31:D35"/>
    <mergeCell ref="D36:D40"/>
    <mergeCell ref="D41:D43"/>
    <mergeCell ref="E7:G7"/>
    <mergeCell ref="A7:A8"/>
    <mergeCell ref="B7:B8"/>
    <mergeCell ref="C7:C8"/>
    <mergeCell ref="A24:A25"/>
    <mergeCell ref="B24:B25"/>
    <mergeCell ref="A26:A27"/>
    <mergeCell ref="B26:B27"/>
    <mergeCell ref="A19:G19"/>
    <mergeCell ref="A20:A21"/>
    <mergeCell ref="B20:B21"/>
  </mergeCells>
  <pageMargins left="0.31496062992125984" right="0.11811023622047245" top="0.15748031496062992" bottom="0.35433070866141736" header="0" footer="0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год</vt:lpstr>
      <vt:lpstr>'2024 год'!Заголовки_для_печати</vt:lpstr>
      <vt:lpstr>'2024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Цоба Максим Владимирович</dc:creator>
  <cp:lastModifiedBy>Алембекова А.А.</cp:lastModifiedBy>
  <cp:lastPrinted>2024-02-15T11:01:00Z</cp:lastPrinted>
  <dcterms:created xsi:type="dcterms:W3CDTF">2017-11-03T10:22:55Z</dcterms:created>
  <dcterms:modified xsi:type="dcterms:W3CDTF">2024-04-26T09:35:04Z</dcterms:modified>
</cp:coreProperties>
</file>