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20730" windowHeight="7230" tabRatio="623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приложение на 01.04.2024" sheetId="4" r:id="rId4"/>
  </sheets>
  <definedNames>
    <definedName name="_xlnm.Print_Titles" localSheetId="2">'Выполнение работ'!$3:$3</definedName>
    <definedName name="_xlnm.Print_Titles" localSheetId="3">'приложение на 01.04.2024'!$3:$5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<sst xmlns="http://schemas.openxmlformats.org/spreadsheetml/2006/main" count="588" uniqueCount="305">
  <si>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</si>
  <si>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</si>
  <si>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</si>
  <si>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</si>
  <si>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</si>
  <si>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</si>
  <si>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</si>
  <si>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</si>
  <si>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</si>
  <si>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</si>
  <si>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</si>
  <si>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</si>
  <si>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</si>
  <si>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</si>
  <si>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</si>
  <si>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</si>
  <si>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</si>
  <si>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</si>
  <si>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</si>
  <si>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</si>
  <si>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</si>
  <si>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</si>
  <si>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</si>
  <si>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</si>
  <si>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</si>
  <si>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</si>
  <si>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</si>
  <si>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</si>
  <si>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</si>
  <si>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</si>
  <si>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</si>
  <si>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</si>
  <si>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</si>
  <si>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</si>
  <si>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</si>
  <si>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</si>
  <si>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</si>
  <si>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</si>
  <si>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</si>
  <si>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</si>
  <si>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</si>
  <si>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</si>
  <si>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</si>
  <si>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</si>
  <si>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</si>
  <si>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</si>
  <si>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</si>
  <si>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</si>
  <si>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</si>
  <si>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</si>
  <si>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</si>
  <si>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</si>
  <si>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</si>
  <si>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</si>
  <si>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</si>
  <si>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</si>
  <si>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</si>
  <si>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</si>
  <si>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</si>
  <si>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</si>
  <si>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</si>
  <si>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</si>
  <si>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</si>
  <si>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</si>
  <si>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</si>
  <si>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</si>
  <si>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</si>
  <si>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</si>
  <si>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</si>
  <si>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</si>
  <si>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</si>
  <si>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</si>
  <si>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</si>
  <si>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</si>
  <si>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</si>
  <si>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</si>
  <si>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</si>
  <si>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</si>
  <si>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</si>
  <si>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</si>
  <si>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</si>
  <si>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</si>
  <si>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</si>
  <si>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</si>
  <si>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</si>
  <si>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</si>
  <si>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</si>
  <si>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</si>
  <si>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</si>
  <si>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</si>
  <si>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</si>
  <si>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</si>
  <si>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</si>
  <si>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</si>
  <si>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</si>
  <si>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</si>
  <si>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</si>
  <si>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</si>
  <si>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</si>
  <si>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</si>
  <si>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</si>
  <si>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</si>
  <si>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</si>
  <si>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</si>
  <si>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</si>
  <si>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</si>
  <si>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</si>
  <si>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</si>
  <si>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</si>
  <si>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</si>
  <si>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</si>
  <si>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</si>
  <si>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</si>
  <si>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</si>
  <si>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</si>
  <si>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</si>
  <si>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</si>
  <si>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</si>
  <si>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</si>
  <si>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</si>
  <si>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</si>
  <si>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</si>
  <si>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</si>
  <si>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</si>
  <si>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</si>
  <si>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</si>
  <si>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</si>
  <si>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</si>
  <si>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</si>
  <si>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</si>
  <si>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</si>
  <si>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</si>
  <si>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</si>
  <si>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</si>
  <si>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</si>
  <si>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</si>
  <si>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</si>
  <si>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</si>
  <si>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</si>
  <si>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</si>
  <si>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</si>
  <si>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</si>
  <si>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</si>
  <si>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</si>
  <si>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</si>
  <si>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</si>
  <si>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</si>
  <si>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</si>
  <si>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</si>
  <si>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</si>
  <si>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</si>
  <si>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</si>
  <si>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</si>
  <si>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</si>
  <si>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</si>
  <si>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</si>
  <si>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</si>
  <si>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</si>
  <si>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</si>
  <si>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</si>
  <si>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</si>
  <si>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</si>
  <si>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</si>
  <si>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</si>
  <si>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</si>
  <si>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</si>
  <si>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</si>
  <si>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</si>
  <si>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</si>
  <si>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</si>
  <si>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</si>
  <si>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</si>
  <si>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</si>
  <si>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</si>
  <si>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</si>
  <si>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</si>
  <si>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</si>
  <si>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</si>
  <si>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</si>
  <si>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</si>
  <si>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</si>
  <si>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</si>
  <si>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</si>
  <si>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</si>
  <si>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</si>
  <si>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</si>
  <si>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</si>
  <si>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</si>
  <si>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</si>
  <si>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</si>
  <si>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</si>
  <si>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</si>
  <si>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</si>
  <si>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</si>
  <si>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</si>
  <si>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</si>
  <si>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</si>
  <si>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</si>
  <si>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</si>
  <si>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</si>
  <si>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</si>
  <si>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</si>
  <si>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</si>
  <si>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</si>
  <si>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</si>
  <si>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</si>
  <si>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</si>
  <si>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</si>
  <si>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</si>
  <si>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</si>
  <si>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</si>
  <si>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</si>
  <si>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</si>
  <si>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</si>
  <si>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</si>
  <si>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</si>
  <si>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</si>
  <si>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</si>
  <si>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</si>
  <si>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</si>
  <si>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</si>
  <si>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</si>
  <si>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</si>
  <si>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</si>
  <si>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</si>
  <si>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</si>
  <si>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</si>
  <si>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</si>
  <si>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</si>
  <si>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</si>
  <si>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</si>
  <si>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</si>
  <si>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</si>
  <si>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</si>
  <si>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</si>
  <si>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</si>
  <si>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</si>
  <si>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</si>
  <si>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</si>
  <si>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</si>
  <si>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</si>
  <si>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</si>
  <si>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</si>
  <si>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</si>
  <si>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</si>
  <si>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</si>
  <si>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</si>
  <si>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</si>
  <si>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</si>
  <si>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</si>
  <si>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</si>
  <si>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</si>
  <si>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</si>
  <si>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</si>
  <si>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</si>
  <si>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Всего по муниципальной программе</t>
  </si>
  <si>
    <t>Мероприятия муниципальной программы</t>
  </si>
  <si>
    <t>бюджет района</t>
  </si>
  <si>
    <r>
      <t xml:space="preserve">№ мероприятия </t>
    </r>
    <r>
      <rPr>
        <sz val="8"/>
        <rFont val="Times New Roman"/>
        <family val="1"/>
      </rPr>
      <t>(из муниципальной программы)</t>
    </r>
  </si>
  <si>
    <t>Основное мероприятие:
Совершенствование и обеспечение работы системы дополнительного профессионального образования муниципальных служащих и лиц, включенных в кадровый резерв Ханты-Мансийского района (показатель 1)</t>
  </si>
  <si>
    <t>2.</t>
  </si>
  <si>
    <t>Обеспечение условий для деятельности администрации Ханты-Мансийского района</t>
  </si>
  <si>
    <t>Дополнительное пенсионное обеспечение за выслугу лет лицам, замещавшим муниципальные должности на постоянной основе и должности муниципальной службы в органах местного самоуправления Ханты-Мансийского района</t>
  </si>
  <si>
    <t>Основное мероприятие:
Обеспечение и выполнение полномочий и функций администрации Ханты-Мансийского района (показатели 2, 3)</t>
  </si>
  <si>
    <t>Проведение избирательной кампании по дополнительным выборам депутатов Думы Ханты-Мансийского района</t>
  </si>
  <si>
    <t>3.</t>
  </si>
  <si>
    <t>3.2.</t>
  </si>
  <si>
    <t>4.</t>
  </si>
  <si>
    <t>Основное мероприятие: Обеспечение выполнения отдельных государственных полномочий</t>
  </si>
  <si>
    <t>Субвенция на осуществление полномочий по государственной регистрации актов гражданского состояния в рамках государственной программы Ханты-Мансийского автономного округа – Югры «Развитие государственной гражданской и муниципальной службы»</t>
  </si>
  <si>
    <t>4.1.1.</t>
  </si>
  <si>
    <t>4.1.2.</t>
  </si>
  <si>
    <t>4.2.</t>
  </si>
  <si>
    <t>Проведение Всероссийской переписи населения 2020 года</t>
  </si>
  <si>
    <t>Исполнитель: Зарудная Ольга Сергеевна,</t>
  </si>
  <si>
    <t>тел. 352-898</t>
  </si>
  <si>
    <t>Сумма, (тыс. рублей)</t>
  </si>
  <si>
    <t>исполнено (касса)</t>
  </si>
  <si>
    <t>% исполнения</t>
  </si>
  <si>
    <t>Информация об исполнении (с указанием причин неисполнения)</t>
  </si>
  <si>
    <t>Обеспечение надлежащего уровня эксплуатации недвижимого имущества, управление которым возложено на муниципальное казенное учреждение Ханты-Мансийского района «Управление технического обеспечения»</t>
  </si>
  <si>
    <t>Организационно-техническое и финансовое обеспечение муниципального казенного учреждения Ханты-Мансийского района «Управление технического обеспечения»</t>
  </si>
  <si>
    <t>Основное мероприятие:
Обеспечение и выполнение полномочий и функций органов Ханты-Мансийского района (показатели 2, 3)</t>
  </si>
  <si>
    <t>Обеспечение условий для деятельности Думы Ханты-Мансийского района</t>
  </si>
  <si>
    <t>Обеспечение условий для деятельности Контрольно-счетной палаты Ханты-Мансийского района</t>
  </si>
  <si>
    <t>2.6.</t>
  </si>
  <si>
    <t>Наименование программы «Повышение эффективности муниципального управления Ханты-Мансийского района»</t>
  </si>
  <si>
    <t>утверждено в бюджете района на 2024 год</t>
  </si>
  <si>
    <r>
      <t xml:space="preserve">Бюджетные ассигнования на </t>
    </r>
    <r>
      <rPr>
        <b/>
        <sz val="8"/>
        <color indexed="8"/>
        <rFont val="Times New Roman"/>
        <family val="1"/>
      </rPr>
      <t>2024</t>
    </r>
    <r>
      <rPr>
        <sz val="8"/>
        <color indexed="8"/>
        <rFont val="Times New Roman"/>
        <family val="1"/>
      </rPr>
      <t xml:space="preserve"> год по мероприятию не планировались</t>
    </r>
  </si>
  <si>
    <t>2.7.</t>
  </si>
  <si>
    <t>Актуализация Стратегии социально-экономического района до 2036 года, с целевыми ориентирами до 2050 года и плана мероприятий по ее реализации</t>
  </si>
  <si>
    <r>
      <rPr>
        <b/>
        <sz val="8"/>
        <color indexed="8"/>
        <rFont val="Times New Roman"/>
        <family val="1"/>
      </rPr>
      <t>на 01.04.2024 г</t>
    </r>
    <r>
      <rPr>
        <sz val="8"/>
        <color indexed="8"/>
        <rFont val="Times New Roman"/>
        <family val="1"/>
      </rPr>
      <t>. исполнение по мероприятию - 1 161,1 тыс. рублей или 24%. Мероприятие реализуется в соответствии с сетевым графиком. Риск неисполнения отсутствует</t>
    </r>
  </si>
  <si>
    <t>Средства на содержание отдела ЗАГС</t>
  </si>
  <si>
    <t>Средства на выполнение полномочия переданы в сельские поселения Ханты-Мансийского района</t>
  </si>
  <si>
    <t>Ежегодные выплаты Почетным гражданам Ханты-Мансийского района</t>
  </si>
  <si>
    <r>
      <rPr>
        <b/>
        <sz val="8"/>
        <color indexed="8"/>
        <rFont val="Times New Roman"/>
        <family val="1"/>
      </rPr>
      <t>на 01.04.2024 г.</t>
    </r>
    <r>
      <rPr>
        <sz val="8"/>
        <color indexed="8"/>
        <rFont val="Times New Roman"/>
        <family val="1"/>
      </rPr>
      <t xml:space="preserve"> исполнение по мероприятию - 0,0 руб., исполнение планируется во втором квартале 2024 года в соответсии с сетевым графиком. Риск неисполнения отсутствует</t>
    </r>
  </si>
  <si>
    <t>Информация о ходе реализации муниципальной программы и использования финансовых средств на 01.04.2024</t>
  </si>
  <si>
    <t xml:space="preserve">на 01.04.2024 г. исполнение по мероприятию - 79,5 тыс. рублей или 7%. В соответствии с графиком повышение квалификации запланировано в течение календарного года по программам обучения на 2024 год - 48 муниципальных служащих, в том числе 6 человек в очном формате, 42 - по дистанционной форме обуче. В течение 1 квартала 2024 года программы повышения по приоритетным направлениям повышение квалификации прошли в дистанционном формате - 21 муниципальный служащий, в т.ч.: по программе "Организация работы по предупреждению коррупции" – 13 муниципальных служащих, по программе "Должностные лица органов управления единой государственной системы предупреждения и ликвидации чрезвычайных ситуаций" – 8 муниципальных служащих. </t>
  </si>
  <si>
    <t>на 01.04.2024 г. исполнение по мероприятию - 39 598,2 тыс. рублей или 24%. В связи с имеющимися вакансиями в администрации Ханты-Мансийского района и наличием листков нетрудоспособности объем запланированных средств на 1 квартал 2024 года выполнен не в полном объеме. Риск неисполнения отсутствует</t>
  </si>
  <si>
    <t>на 01.04.2024 г. исполнение по мероприятию - 2 058,6 тыс. рублей или 25%. Выплаты проиводятся ежемесячно. Риск неисполнения отсутствует</t>
  </si>
  <si>
    <t>на 01.04.2024 г. исполнение по мероприятию - 0,0 руб., исполнение планируется во 2 квартале 2024 года в соответствии с сетевым графиком. 
В рамках данного мероприятия заключен муниципальный контракт на выполнение научно-исследовательской работы по теме: «Актуализация Стратегии социально-экономического развития Ханты-Мансийского района до 2036 года с целевыми ориентирами до 2050 года и плана мероприятий по ее реализации» на сумму 169,5 тыс.рублей в том числе : 1 этап исполнен в 2023 году на сумму 118,7 тыс.рублей, 2 и 3 этап исполнение в 2024 году на сумму 50,8 тыс.рублей. Исполнение контракта перенесено на 2 квартал. Риск неисполнения отсутствует</t>
  </si>
  <si>
    <t xml:space="preserve">на 01.04.2024 г. исполнение по мероприятию - 35 802,9 тыс. рублей или 26%. Данное мероприятие включает техническое обслуживание и содержание автомобильного и водного транспорта, обеспечение безопасных условий труда, профилактику производственного травматизма работников администрации, полноценное обслуживание и осуществление бесперебойной работы систем противопожарной защиты учреждений Ханты-Мансийского района, техническое обслуживание персональных компьютеров и периферийного оборудования, финансовое обеспечение учреждения, оплата налога на имущество, закрепленного на праве оперативного управления за учреждением. Риск неисполнения мероприятия отсутствует 
</t>
  </si>
  <si>
    <t>на 01.04.2024 г. исполнение по мероприятию - 3 4475,0 тыс. рублей или 18%. В рамках данного мероприятия МКУ Ханты-Мансийского района «Управление технического обеспечения» осуществляет содержание в надлежащем состоянии зданий, помещений прилегающей территории, обеспечивает техническую эксплуатацию и организацию охраны административных зданий по адресу: ул. Гагарина, д.214, ул. Гагарина, д.142, пер. Советский, д.2. Неисполнение по причине оплаты услуг по факту оказания услуги (коммунальные расходы). услуги по обслуживанию комплекса зданий и охране обьектов за март оплачены в апреле 2024 года. Риск неисполнения отсутствует</t>
  </si>
  <si>
    <r>
      <t xml:space="preserve">на </t>
    </r>
    <r>
      <rPr>
        <sz val="8"/>
        <color indexed="8"/>
        <rFont val="Times New Roman"/>
        <family val="1"/>
      </rPr>
      <t>01.04.2024 г. исполнение по меропритию - 4 457,0 тыс.руб, или 23%, исполнение в соответствии с сетевым графиком, Неисполнение в связи с переносом отпкска председателя Думы Ханты-Мансийского района на 2 квартал 2024 года. Риск неисполнения отсутствует</t>
    </r>
  </si>
  <si>
    <r>
      <t>на</t>
    </r>
    <r>
      <rPr>
        <sz val="8"/>
        <color indexed="8"/>
        <rFont val="Times New Roman"/>
        <family val="1"/>
      </rPr>
      <t xml:space="preserve"> 01.04.2024 г. исполнение по меропритию - 57243,7 тыс.руб, или 36%, исполнение в соответствии с сетевым графиком. Риск неисполнения отсутствует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</si>
</sst>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_ ;\-#,##0\ "/>
    <numFmt numFmtId="174" formatCode="#,##0.0"/>
    <numFmt numFmtId="175" formatCode="#,##0.0_ ;\-#,##0.0\ "/>
    <numFmt numFmtId="176" formatCode="_-* #,##0.0_р_._-;\-* #,##0.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_ ;\-#,##0.000\ "/>
    <numFmt numFmtId="182" formatCode="#,##0.000"/>
    <numFmt numFmtId="183" formatCode="#,##0.00_ ;\-#,##0.00\ "/>
    <numFmt numFmtId="184" formatCode="#,##0.0000_ ;\-#,##0.0000\ "/>
    <numFmt numFmtId="185" formatCode="#,##0.00&quot;р.&quot;"/>
    <numFmt numFmtId="186" formatCode="[$-FC19]d\ mmmm\ yyyy\ &quot;г.&quot;"/>
    <numFmt numFmtId="187" formatCode="000000"/>
    <numFmt numFmtId="188" formatCode="0.0%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59" fillId="0" borderId="0" xfId="0" applyFont="1" applyAlignment="1" applyProtection="1">
      <alignment vertical="center"/>
      <protection hidden="1"/>
    </xf>
    <xf numFmtId="172" fontId="60" fillId="0" borderId="10" xfId="0" applyNumberFormat="1" applyFont="1" applyBorder="1" applyAlignment="1" applyProtection="1">
      <alignment horizontal="center" vertical="top" wrapText="1"/>
      <protection hidden="1"/>
    </xf>
    <xf numFmtId="172" fontId="60" fillId="2" borderId="10" xfId="0" applyNumberFormat="1" applyFont="1" applyFill="1" applyBorder="1" applyAlignment="1" applyProtection="1">
      <alignment horizontal="center" vertical="top" wrapText="1"/>
      <protection hidden="1"/>
    </xf>
    <xf numFmtId="17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0" xfId="0" applyNumberFormat="1" applyFont="1" applyAlignment="1" applyProtection="1">
      <alignment vertical="center"/>
      <protection hidden="1"/>
    </xf>
    <xf numFmtId="172" fontId="60" fillId="2" borderId="0" xfId="0" applyNumberFormat="1" applyFont="1" applyFill="1" applyAlignment="1" applyProtection="1">
      <alignment vertical="center"/>
      <protection hidden="1"/>
    </xf>
    <xf numFmtId="172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72" fontId="60" fillId="0" borderId="11" xfId="0" applyNumberFormat="1" applyFont="1" applyBorder="1" applyAlignment="1" applyProtection="1">
      <alignment vertical="center"/>
      <protection hidden="1"/>
    </xf>
    <xf numFmtId="172" fontId="60" fillId="0" borderId="12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82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75" fontId="11" fillId="0" borderId="10" xfId="61" applyNumberFormat="1" applyFont="1" applyFill="1" applyBorder="1" applyAlignment="1">
      <alignment horizontal="center" vertical="center" wrapText="1"/>
    </xf>
    <xf numFmtId="0" fontId="11" fillId="33" borderId="0" xfId="53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3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74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wrapText="1"/>
    </xf>
    <xf numFmtId="0" fontId="61" fillId="0" borderId="10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left" vertical="center" wrapText="1"/>
    </xf>
    <xf numFmtId="174" fontId="15" fillId="6" borderId="10" xfId="0" applyNumberFormat="1" applyFont="1" applyFill="1" applyBorder="1" applyAlignment="1">
      <alignment horizontal="left" vertical="center" wrapText="1"/>
    </xf>
    <xf numFmtId="0" fontId="59" fillId="0" borderId="10" xfId="0" applyFont="1" applyBorder="1" applyAlignment="1">
      <alignment/>
    </xf>
    <xf numFmtId="0" fontId="59" fillId="0" borderId="0" xfId="0" applyFont="1" applyAlignment="1">
      <alignment/>
    </xf>
    <xf numFmtId="0" fontId="61" fillId="0" borderId="0" xfId="0" applyFont="1" applyAlignment="1">
      <alignment/>
    </xf>
    <xf numFmtId="4" fontId="14" fillId="3" borderId="10" xfId="61" applyNumberFormat="1" applyFont="1" applyFill="1" applyBorder="1" applyAlignment="1">
      <alignment horizontal="center" vertical="center" wrapText="1"/>
    </xf>
    <xf numFmtId="174" fontId="14" fillId="3" borderId="10" xfId="0" applyNumberFormat="1" applyFont="1" applyFill="1" applyBorder="1" applyAlignment="1">
      <alignment horizontal="left" vertical="center" wrapText="1"/>
    </xf>
    <xf numFmtId="174" fontId="14" fillId="3" borderId="20" xfId="0" applyNumberFormat="1" applyFont="1" applyFill="1" applyBorder="1" applyAlignment="1">
      <alignment horizontal="left" vertical="center" wrapText="1"/>
    </xf>
    <xf numFmtId="4" fontId="14" fillId="3" borderId="20" xfId="61" applyNumberFormat="1" applyFont="1" applyFill="1" applyBorder="1" applyAlignment="1">
      <alignment horizontal="center" vertical="center" wrapText="1"/>
    </xf>
    <xf numFmtId="10" fontId="14" fillId="3" borderId="13" xfId="61" applyNumberFormat="1" applyFont="1" applyFill="1" applyBorder="1" applyAlignment="1">
      <alignment horizontal="center" vertical="center" wrapText="1"/>
    </xf>
    <xf numFmtId="1" fontId="14" fillId="3" borderId="13" xfId="61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174" fontId="14" fillId="0" borderId="10" xfId="61" applyNumberFormat="1" applyFont="1" applyFill="1" applyBorder="1" applyAlignment="1">
      <alignment horizontal="center" vertical="center" wrapText="1"/>
    </xf>
    <xf numFmtId="10" fontId="14" fillId="3" borderId="21" xfId="61" applyNumberFormat="1" applyFont="1" applyFill="1" applyBorder="1" applyAlignment="1">
      <alignment horizontal="center" vertical="center" wrapText="1"/>
    </xf>
    <xf numFmtId="9" fontId="14" fillId="0" borderId="10" xfId="61" applyNumberFormat="1" applyFont="1" applyFill="1" applyBorder="1" applyAlignment="1">
      <alignment horizontal="center" vertical="center" wrapText="1"/>
    </xf>
    <xf numFmtId="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 wrapText="1"/>
    </xf>
    <xf numFmtId="9" fontId="15" fillId="6" borderId="10" xfId="61" applyNumberFormat="1" applyFont="1" applyFill="1" applyBorder="1" applyAlignment="1">
      <alignment horizontal="center" vertical="center" wrapText="1"/>
    </xf>
    <xf numFmtId="188" fontId="15" fillId="6" borderId="10" xfId="61" applyNumberFormat="1" applyFont="1" applyFill="1" applyBorder="1" applyAlignment="1">
      <alignment horizontal="center" vertical="center" wrapText="1"/>
    </xf>
    <xf numFmtId="174" fontId="15" fillId="3" borderId="14" xfId="0" applyNumberFormat="1" applyFont="1" applyFill="1" applyBorder="1" applyAlignment="1">
      <alignment horizontal="left" vertical="center" wrapText="1"/>
    </xf>
    <xf numFmtId="4" fontId="14" fillId="3" borderId="14" xfId="61" applyNumberFormat="1" applyFont="1" applyFill="1" applyBorder="1" applyAlignment="1">
      <alignment horizontal="center" vertical="center" wrapText="1"/>
    </xf>
    <xf numFmtId="10" fontId="14" fillId="3" borderId="22" xfId="61" applyNumberFormat="1" applyFont="1" applyFill="1" applyBorder="1" applyAlignment="1">
      <alignment horizontal="center" vertical="center" wrapText="1"/>
    </xf>
    <xf numFmtId="0" fontId="59" fillId="0" borderId="14" xfId="0" applyFont="1" applyBorder="1" applyAlignment="1">
      <alignment/>
    </xf>
    <xf numFmtId="174" fontId="15" fillId="6" borderId="10" xfId="0" applyNumberFormat="1" applyFont="1" applyFill="1" applyBorder="1" applyAlignment="1">
      <alignment horizontal="center" vertical="center" wrapText="1"/>
    </xf>
    <xf numFmtId="174" fontId="14" fillId="0" borderId="10" xfId="0" applyNumberFormat="1" applyFont="1" applyFill="1" applyBorder="1" applyAlignment="1">
      <alignment horizontal="center" vertical="center" wrapText="1"/>
    </xf>
    <xf numFmtId="174" fontId="15" fillId="6" borderId="10" xfId="61" applyNumberFormat="1" applyFont="1" applyFill="1" applyBorder="1" applyAlignment="1">
      <alignment horizontal="center" vertical="center" wrapText="1"/>
    </xf>
    <xf numFmtId="172" fontId="60" fillId="2" borderId="13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6" xfId="0" applyNumberFormat="1" applyFont="1" applyFill="1" applyBorder="1" applyAlignment="1" applyProtection="1">
      <alignment horizontal="center" vertical="top" wrapText="1"/>
      <protection hidden="1"/>
    </xf>
    <xf numFmtId="172" fontId="60" fillId="2" borderId="11" xfId="0" applyNumberFormat="1" applyFont="1" applyFill="1" applyBorder="1" applyAlignment="1" applyProtection="1">
      <alignment horizontal="center" vertical="top" wrapText="1"/>
      <protection hidden="1"/>
    </xf>
    <xf numFmtId="172" fontId="60" fillId="0" borderId="13" xfId="0" applyNumberFormat="1" applyFont="1" applyBorder="1" applyAlignment="1" applyProtection="1">
      <alignment horizontal="center" vertical="top" wrapText="1"/>
      <protection hidden="1"/>
    </xf>
    <xf numFmtId="172" fontId="60" fillId="0" borderId="16" xfId="0" applyNumberFormat="1" applyFont="1" applyBorder="1" applyAlignment="1" applyProtection="1">
      <alignment horizontal="center" vertical="top" wrapText="1"/>
      <protection hidden="1"/>
    </xf>
    <xf numFmtId="172" fontId="60" fillId="0" borderId="11" xfId="0" applyNumberFormat="1" applyFont="1" applyBorder="1" applyAlignment="1" applyProtection="1">
      <alignment horizontal="center" vertical="top" wrapText="1"/>
      <protection hidden="1"/>
    </xf>
    <xf numFmtId="172" fontId="60" fillId="0" borderId="10" xfId="0" applyNumberFormat="1" applyFont="1" applyBorder="1" applyAlignment="1" applyProtection="1">
      <alignment vertical="center"/>
      <protection hidden="1"/>
    </xf>
    <xf numFmtId="172" fontId="60" fillId="0" borderId="10" xfId="0" applyNumberFormat="1" applyFont="1" applyBorder="1" applyAlignment="1">
      <alignment vertical="center"/>
    </xf>
    <xf numFmtId="172" fontId="60" fillId="0" borderId="1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60" fillId="3" borderId="17" xfId="0" applyFont="1" applyFill="1" applyBorder="1" applyAlignment="1">
      <alignment vertical="center" wrapText="1"/>
    </xf>
    <xf numFmtId="0" fontId="60" fillId="3" borderId="25" xfId="0" applyFont="1" applyFill="1" applyBorder="1" applyAlignment="1">
      <alignment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4" fillId="0" borderId="15" xfId="0" applyFont="1" applyBorder="1" applyAlignment="1">
      <alignment horizontal="center" wrapText="1"/>
    </xf>
    <xf numFmtId="0" fontId="64" fillId="0" borderId="15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5" fillId="0" borderId="15" xfId="0" applyFont="1" applyBorder="1" applyAlignment="1">
      <alignment horizontal="center" wrapText="1"/>
    </xf>
    <xf numFmtId="0" fontId="64" fillId="0" borderId="13" xfId="0" applyNumberFormat="1" applyFont="1" applyBorder="1" applyAlignment="1">
      <alignment vertical="center"/>
    </xf>
    <xf numFmtId="0" fontId="59" fillId="6" borderId="10" xfId="0" applyFont="1" applyFill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131" t="s">
        <v>39</v>
      </c>
      <c r="B1" s="132"/>
      <c r="C1" s="133" t="s">
        <v>40</v>
      </c>
      <c r="D1" s="128" t="s">
        <v>44</v>
      </c>
      <c r="E1" s="129"/>
      <c r="F1" s="130"/>
      <c r="G1" s="128" t="s">
        <v>17</v>
      </c>
      <c r="H1" s="129"/>
      <c r="I1" s="130"/>
      <c r="J1" s="128" t="s">
        <v>18</v>
      </c>
      <c r="K1" s="129"/>
      <c r="L1" s="130"/>
      <c r="M1" s="128" t="s">
        <v>22</v>
      </c>
      <c r="N1" s="129"/>
      <c r="O1" s="130"/>
      <c r="P1" s="125" t="s">
        <v>23</v>
      </c>
      <c r="Q1" s="127"/>
      <c r="R1" s="128" t="s">
        <v>24</v>
      </c>
      <c r="S1" s="129"/>
      <c r="T1" s="130"/>
      <c r="U1" s="128" t="s">
        <v>25</v>
      </c>
      <c r="V1" s="129"/>
      <c r="W1" s="130"/>
      <c r="X1" s="125" t="s">
        <v>26</v>
      </c>
      <c r="Y1" s="126"/>
      <c r="Z1" s="127"/>
      <c r="AA1" s="125" t="s">
        <v>27</v>
      </c>
      <c r="AB1" s="127"/>
      <c r="AC1" s="128" t="s">
        <v>28</v>
      </c>
      <c r="AD1" s="129"/>
      <c r="AE1" s="130"/>
      <c r="AF1" s="128" t="s">
        <v>29</v>
      </c>
      <c r="AG1" s="129"/>
      <c r="AH1" s="130"/>
      <c r="AI1" s="128" t="s">
        <v>30</v>
      </c>
      <c r="AJ1" s="129"/>
      <c r="AK1" s="130"/>
      <c r="AL1" s="125" t="s">
        <v>31</v>
      </c>
      <c r="AM1" s="127"/>
      <c r="AN1" s="128" t="s">
        <v>32</v>
      </c>
      <c r="AO1" s="129"/>
      <c r="AP1" s="130"/>
      <c r="AQ1" s="128" t="s">
        <v>33</v>
      </c>
      <c r="AR1" s="129"/>
      <c r="AS1" s="130"/>
      <c r="AT1" s="128" t="s">
        <v>34</v>
      </c>
      <c r="AU1" s="129"/>
      <c r="AV1" s="130"/>
    </row>
    <row r="2" spans="1:48" ht="39" customHeight="1">
      <c r="A2" s="132"/>
      <c r="B2" s="132"/>
      <c r="C2" s="133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33" t="s">
        <v>82</v>
      </c>
      <c r="B3" s="133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133"/>
      <c r="B4" s="133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33"/>
      <c r="B5" s="133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33"/>
      <c r="B6" s="133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33"/>
      <c r="B7" s="133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33"/>
      <c r="B8" s="133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33"/>
      <c r="B9" s="133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A1:B2"/>
    <mergeCell ref="C1:C2"/>
    <mergeCell ref="A3:B9"/>
    <mergeCell ref="D1:F1"/>
    <mergeCell ref="R1:T1"/>
    <mergeCell ref="U1:W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34" t="s">
        <v>57</v>
      </c>
      <c r="B1" s="134"/>
      <c r="C1" s="134"/>
      <c r="D1" s="134"/>
      <c r="E1" s="134"/>
    </row>
    <row r="2" spans="1:5" ht="15">
      <c r="A2" s="12"/>
      <c r="B2" s="12"/>
      <c r="C2" s="12"/>
      <c r="D2" s="12"/>
      <c r="E2" s="12"/>
    </row>
    <row r="3" spans="1:5" ht="15">
      <c r="A3" s="135" t="s">
        <v>129</v>
      </c>
      <c r="B3" s="135"/>
      <c r="C3" s="135"/>
      <c r="D3" s="135"/>
      <c r="E3" s="135"/>
    </row>
    <row r="4" spans="1:5" ht="45" customHeight="1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>
      <c r="A5" s="14" t="s">
        <v>59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ht="15">
      <c r="A25" s="28"/>
      <c r="B25" s="28"/>
      <c r="C25" s="28"/>
      <c r="D25" s="28"/>
      <c r="E25" s="28"/>
    </row>
    <row r="26" spans="1:5" ht="15">
      <c r="A26" s="136" t="s">
        <v>78</v>
      </c>
      <c r="B26" s="136"/>
      <c r="C26" s="136"/>
      <c r="D26" s="136"/>
      <c r="E26" s="136"/>
    </row>
    <row r="27" spans="1:5" ht="15">
      <c r="A27" s="28"/>
      <c r="B27" s="28"/>
      <c r="C27" s="28"/>
      <c r="D27" s="28"/>
      <c r="E27" s="28"/>
    </row>
    <row r="28" spans="1:5" ht="15">
      <c r="A28" s="136" t="s">
        <v>79</v>
      </c>
      <c r="B28" s="136"/>
      <c r="C28" s="136"/>
      <c r="D28" s="136"/>
      <c r="E28" s="136"/>
    </row>
    <row r="29" spans="1:5" ht="15">
      <c r="A29" s="136"/>
      <c r="B29" s="136"/>
      <c r="C29" s="136"/>
      <c r="D29" s="136"/>
      <c r="E29" s="13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4" customWidth="1"/>
    <col min="2" max="2" width="42.57421875" style="44" customWidth="1"/>
    <col min="3" max="3" width="6.8515625" style="44" customWidth="1"/>
    <col min="4" max="15" width="9.57421875" style="44" customWidth="1"/>
    <col min="16" max="17" width="10.57421875" style="44" customWidth="1"/>
    <col min="18" max="29" width="0" style="45" hidden="1" customWidth="1"/>
    <col min="30" max="16384" width="9.140625" style="45" customWidth="1"/>
  </cols>
  <sheetData>
    <row r="1" ht="12.75">
      <c r="Q1" s="35" t="s">
        <v>50</v>
      </c>
    </row>
    <row r="2" spans="1:17" ht="12.7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9" s="49" customFormat="1" ht="53.25" customHeight="1">
      <c r="A3" s="37" t="s">
        <v>0</v>
      </c>
      <c r="B3" s="150" t="s">
        <v>45</v>
      </c>
      <c r="C3" s="150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17" ht="15" customHeight="1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17" ht="283.5" customHeight="1">
      <c r="A5" s="137" t="s">
        <v>1</v>
      </c>
      <c r="B5" s="144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17" ht="105.75" customHeight="1">
      <c r="A6" s="137"/>
      <c r="B6" s="144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17" ht="74.25" customHeight="1">
      <c r="A7" s="137"/>
      <c r="B7" s="144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175.5" customHeight="1">
      <c r="A8" s="137" t="s">
        <v>3</v>
      </c>
      <c r="B8" s="144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138" t="s">
        <v>204</v>
      </c>
      <c r="N8" s="139"/>
      <c r="O8" s="140"/>
      <c r="P8" s="56"/>
      <c r="Q8" s="56"/>
    </row>
    <row r="9" spans="1:17" ht="33.75" customHeight="1">
      <c r="A9" s="137"/>
      <c r="B9" s="144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17" ht="151.5" customHeight="1">
      <c r="A10" s="137" t="s">
        <v>4</v>
      </c>
      <c r="B10" s="144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17" ht="40.5" customHeight="1">
      <c r="A11" s="137"/>
      <c r="B11" s="144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17" ht="355.5" customHeight="1">
      <c r="A12" s="137" t="s">
        <v>5</v>
      </c>
      <c r="B12" s="144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17" ht="24" customHeight="1">
      <c r="A13" s="137"/>
      <c r="B13" s="144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ht="96" customHeight="1">
      <c r="A14" s="137" t="s">
        <v>9</v>
      </c>
      <c r="B14" s="144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17" ht="39" customHeight="1">
      <c r="A15" s="137"/>
      <c r="B15" s="144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ht="12.7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155"/>
      <c r="AJ16" s="155"/>
      <c r="AK16" s="155"/>
      <c r="AZ16" s="155"/>
      <c r="BA16" s="155"/>
      <c r="BB16" s="155"/>
      <c r="BQ16" s="155"/>
      <c r="BR16" s="155"/>
      <c r="BS16" s="155"/>
      <c r="CH16" s="155"/>
      <c r="CI16" s="155"/>
      <c r="CJ16" s="155"/>
      <c r="CY16" s="155"/>
      <c r="CZ16" s="155"/>
      <c r="DA16" s="155"/>
      <c r="DP16" s="155"/>
      <c r="DQ16" s="155"/>
      <c r="DR16" s="155"/>
      <c r="EG16" s="155"/>
      <c r="EH16" s="155"/>
      <c r="EI16" s="155"/>
      <c r="EX16" s="155"/>
      <c r="EY16" s="155"/>
      <c r="EZ16" s="155"/>
      <c r="FO16" s="155"/>
      <c r="FP16" s="155"/>
      <c r="FQ16" s="155"/>
      <c r="GF16" s="155"/>
      <c r="GG16" s="155"/>
      <c r="GH16" s="155"/>
      <c r="GW16" s="155"/>
      <c r="GX16" s="155"/>
      <c r="GY16" s="155"/>
      <c r="HN16" s="155"/>
      <c r="HO16" s="155"/>
      <c r="HP16" s="155"/>
      <c r="IE16" s="155"/>
      <c r="IF16" s="155"/>
      <c r="IG16" s="155"/>
      <c r="IV16" s="155"/>
    </row>
    <row r="17" spans="1:17" ht="320.25" customHeight="1">
      <c r="A17" s="137" t="s">
        <v>6</v>
      </c>
      <c r="B17" s="144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75" customHeight="1">
      <c r="A18" s="137"/>
      <c r="B18" s="144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>
      <c r="A19" s="137" t="s">
        <v>7</v>
      </c>
      <c r="B19" s="144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75" customHeight="1">
      <c r="A20" s="137"/>
      <c r="B20" s="144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>
      <c r="A21" s="137" t="s">
        <v>8</v>
      </c>
      <c r="B21" s="144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>
      <c r="A22" s="137"/>
      <c r="B22" s="144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>
      <c r="A23" s="141" t="s">
        <v>14</v>
      </c>
      <c r="B23" s="146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75" customHeight="1">
      <c r="A24" s="143"/>
      <c r="B24" s="146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>
      <c r="A25" s="145" t="s">
        <v>15</v>
      </c>
      <c r="B25" s="146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75" customHeight="1">
      <c r="A26" s="145"/>
      <c r="B26" s="146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2.7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75" customHeight="1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2.7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>
      <c r="A31" s="137" t="s">
        <v>93</v>
      </c>
      <c r="B31" s="144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>
      <c r="A32" s="137"/>
      <c r="B32" s="144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ht="12.7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>
      <c r="A34" s="137" t="s">
        <v>95</v>
      </c>
      <c r="B34" s="144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>
      <c r="A35" s="137"/>
      <c r="B35" s="144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75" customHeight="1">
      <c r="A36" s="153" t="s">
        <v>97</v>
      </c>
      <c r="B36" s="151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75" customHeight="1">
      <c r="A37" s="154"/>
      <c r="B37" s="152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ht="12.7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>
      <c r="A39" s="137" t="s">
        <v>99</v>
      </c>
      <c r="B39" s="144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156" t="s">
        <v>246</v>
      </c>
      <c r="I39" s="157"/>
      <c r="J39" s="157"/>
      <c r="K39" s="157"/>
      <c r="L39" s="157"/>
      <c r="M39" s="157"/>
      <c r="N39" s="157"/>
      <c r="O39" s="158"/>
      <c r="P39" s="55" t="s">
        <v>188</v>
      </c>
      <c r="Q39" s="56"/>
    </row>
    <row r="40" spans="1:17" ht="39.75" customHeight="1">
      <c r="A40" s="137" t="s">
        <v>10</v>
      </c>
      <c r="B40" s="144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>
      <c r="A41" s="137" t="s">
        <v>100</v>
      </c>
      <c r="B41" s="144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75" customHeight="1">
      <c r="A42" s="137"/>
      <c r="B42" s="144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>
      <c r="A43" s="137" t="s">
        <v>102</v>
      </c>
      <c r="B43" s="144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161" t="s">
        <v>191</v>
      </c>
      <c r="H43" s="162"/>
      <c r="I43" s="162"/>
      <c r="J43" s="162"/>
      <c r="K43" s="162"/>
      <c r="L43" s="162"/>
      <c r="M43" s="162"/>
      <c r="N43" s="162"/>
      <c r="O43" s="163"/>
      <c r="P43" s="56"/>
      <c r="Q43" s="56"/>
    </row>
    <row r="44" spans="1:17" ht="39.75" customHeight="1">
      <c r="A44" s="137"/>
      <c r="B44" s="144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>
      <c r="A45" s="137" t="s">
        <v>104</v>
      </c>
      <c r="B45" s="144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75" customHeight="1">
      <c r="A46" s="137" t="s">
        <v>12</v>
      </c>
      <c r="B46" s="144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75" customHeight="1">
      <c r="A47" s="148" t="s">
        <v>107</v>
      </c>
      <c r="B47" s="151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75" customHeight="1">
      <c r="A48" s="149"/>
      <c r="B48" s="152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>
      <c r="A49" s="148" t="s">
        <v>108</v>
      </c>
      <c r="B49" s="151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75" customHeight="1">
      <c r="A50" s="149"/>
      <c r="B50" s="152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>
      <c r="A51" s="137" t="s">
        <v>110</v>
      </c>
      <c r="B51" s="144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75" customHeight="1">
      <c r="A52" s="137"/>
      <c r="B52" s="144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>
      <c r="A53" s="137" t="s">
        <v>113</v>
      </c>
      <c r="B53" s="144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>
      <c r="A54" s="137"/>
      <c r="B54" s="144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>
      <c r="A55" s="137" t="s">
        <v>114</v>
      </c>
      <c r="B55" s="144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>
      <c r="A56" s="137"/>
      <c r="B56" s="144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>
      <c r="A57" s="137" t="s">
        <v>116</v>
      </c>
      <c r="B57" s="144" t="s">
        <v>117</v>
      </c>
      <c r="C57" s="53" t="s">
        <v>20</v>
      </c>
      <c r="D57" s="93" t="s">
        <v>234</v>
      </c>
      <c r="E57" s="92"/>
      <c r="F57" s="92" t="s">
        <v>235</v>
      </c>
      <c r="G57" s="147" t="s">
        <v>232</v>
      </c>
      <c r="H57" s="147"/>
      <c r="I57" s="92" t="s">
        <v>236</v>
      </c>
      <c r="J57" s="92" t="s">
        <v>237</v>
      </c>
      <c r="K57" s="138" t="s">
        <v>238</v>
      </c>
      <c r="L57" s="139"/>
      <c r="M57" s="139"/>
      <c r="N57" s="139"/>
      <c r="O57" s="140"/>
      <c r="P57" s="88" t="s">
        <v>198</v>
      </c>
      <c r="Q57" s="56"/>
    </row>
    <row r="58" spans="1:17" ht="39.75" customHeight="1">
      <c r="A58" s="137"/>
      <c r="B58" s="144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>
      <c r="A59" s="141" t="s">
        <v>119</v>
      </c>
      <c r="B59" s="141" t="s">
        <v>118</v>
      </c>
      <c r="C59" s="141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>
      <c r="A60" s="142"/>
      <c r="B60" s="142"/>
      <c r="C60" s="142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>
      <c r="A61" s="142"/>
      <c r="B61" s="142"/>
      <c r="C61" s="143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75" customHeight="1">
      <c r="A62" s="143"/>
      <c r="B62" s="143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75" customHeight="1">
      <c r="A63" s="137" t="s">
        <v>120</v>
      </c>
      <c r="B63" s="144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75" customHeight="1">
      <c r="A64" s="137"/>
      <c r="B64" s="144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17" s="69" customFormat="1" ht="154.5" customHeight="1">
      <c r="A65" s="145" t="s">
        <v>122</v>
      </c>
      <c r="B65" s="146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17" s="69" customFormat="1" ht="39.75" customHeight="1">
      <c r="A66" s="145"/>
      <c r="B66" s="146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ht="39.75" customHeight="1">
      <c r="A67" s="137" t="s">
        <v>124</v>
      </c>
      <c r="B67" s="144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17" ht="39.75" customHeight="1">
      <c r="A68" s="137"/>
      <c r="B68" s="144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17" ht="147" customHeight="1">
      <c r="A69" s="148" t="s">
        <v>126</v>
      </c>
      <c r="B69" s="151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17" ht="39.75" customHeight="1">
      <c r="A70" s="149"/>
      <c r="B70" s="152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17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2:20" ht="12.75">
      <c r="B73" s="159" t="s">
        <v>254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</row>
    <row r="74" spans="2:20" ht="1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2:20" ht="1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2:20" ht="1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2:20" ht="1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2:20" ht="1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2:20" ht="58.5" customHeight="1">
      <c r="B79" s="160" t="s">
        <v>215</v>
      </c>
      <c r="C79" s="160"/>
      <c r="D79" s="160"/>
      <c r="E79" s="16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B31:B32"/>
    <mergeCell ref="B45:B46"/>
    <mergeCell ref="A31:A32"/>
    <mergeCell ref="B23:B24"/>
    <mergeCell ref="CY16:DA16"/>
    <mergeCell ref="B43:B44"/>
    <mergeCell ref="B25:B26"/>
    <mergeCell ref="H39:O39"/>
    <mergeCell ref="BQ16:BS16"/>
    <mergeCell ref="IE16:IG16"/>
    <mergeCell ref="AI16:AK16"/>
    <mergeCell ref="A21:A22"/>
    <mergeCell ref="A39:A40"/>
    <mergeCell ref="A43:A44"/>
    <mergeCell ref="A47:A48"/>
    <mergeCell ref="B34:B35"/>
    <mergeCell ref="A34:A35"/>
    <mergeCell ref="AZ16:BB16"/>
    <mergeCell ref="EG16:EI16"/>
    <mergeCell ref="DP16:DR16"/>
    <mergeCell ref="CH16:CJ16"/>
    <mergeCell ref="B47:B48"/>
    <mergeCell ref="A41:A42"/>
    <mergeCell ref="B41:B42"/>
    <mergeCell ref="A51:A52"/>
    <mergeCell ref="B39:B40"/>
    <mergeCell ref="A25:A26"/>
    <mergeCell ref="A23:A24"/>
    <mergeCell ref="A45:A46"/>
    <mergeCell ref="B5:B7"/>
    <mergeCell ref="A8:A9"/>
    <mergeCell ref="A63:A64"/>
    <mergeCell ref="A36:A37"/>
    <mergeCell ref="B51:B52"/>
    <mergeCell ref="B49:B50"/>
    <mergeCell ref="B59:B62"/>
    <mergeCell ref="B57:B58"/>
    <mergeCell ref="B36:B37"/>
    <mergeCell ref="A49:A5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5:A66"/>
    <mergeCell ref="B65:B66"/>
    <mergeCell ref="G57:H57"/>
    <mergeCell ref="K57:O57"/>
    <mergeCell ref="A69:A70"/>
    <mergeCell ref="B3:C3"/>
    <mergeCell ref="B10:B11"/>
    <mergeCell ref="B17:B18"/>
    <mergeCell ref="B14:B15"/>
    <mergeCell ref="A19:A20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zoomScalePageLayoutView="0" workbookViewId="0" topLeftCell="A37">
      <selection activeCell="G43" sqref="G43:G45"/>
    </sheetView>
  </sheetViews>
  <sheetFormatPr defaultColWidth="9.140625" defaultRowHeight="15"/>
  <cols>
    <col min="1" max="1" width="8.140625" style="101" customWidth="1"/>
    <col min="2" max="2" width="33.57421875" style="101" customWidth="1"/>
    <col min="3" max="3" width="20.57421875" style="101" customWidth="1"/>
    <col min="4" max="4" width="12.7109375" style="101" customWidth="1"/>
    <col min="5" max="5" width="13.140625" style="101" customWidth="1"/>
    <col min="6" max="6" width="10.7109375" style="101" customWidth="1"/>
    <col min="7" max="7" width="65.00390625" style="101" customWidth="1"/>
    <col min="8" max="8" width="7.7109375" style="101" hidden="1" customWidth="1"/>
    <col min="9" max="9" width="7.00390625" style="101" hidden="1" customWidth="1"/>
    <col min="10" max="12" width="9.140625" style="101" customWidth="1"/>
    <col min="13" max="13" width="61.421875" style="101" customWidth="1"/>
    <col min="14" max="16384" width="9.140625" style="101" customWidth="1"/>
  </cols>
  <sheetData>
    <row r="1" spans="1:7" ht="23.25" customHeight="1">
      <c r="A1" s="178" t="s">
        <v>296</v>
      </c>
      <c r="B1" s="178"/>
      <c r="C1" s="178"/>
      <c r="D1" s="178"/>
      <c r="E1" s="178"/>
      <c r="F1" s="178"/>
      <c r="G1" s="178"/>
    </row>
    <row r="2" spans="1:7" ht="36" customHeight="1">
      <c r="A2" s="182" t="s">
        <v>286</v>
      </c>
      <c r="B2" s="181"/>
      <c r="C2" s="179"/>
      <c r="D2" s="180"/>
      <c r="E2" s="180"/>
      <c r="F2" s="180"/>
      <c r="G2" s="179"/>
    </row>
    <row r="3" spans="1:7" ht="15" customHeight="1">
      <c r="A3" s="165" t="s">
        <v>258</v>
      </c>
      <c r="B3" s="165" t="s">
        <v>256</v>
      </c>
      <c r="C3" s="165" t="s">
        <v>40</v>
      </c>
      <c r="D3" s="165" t="s">
        <v>276</v>
      </c>
      <c r="E3" s="165"/>
      <c r="F3" s="165" t="s">
        <v>278</v>
      </c>
      <c r="G3" s="166" t="s">
        <v>279</v>
      </c>
    </row>
    <row r="4" spans="1:7" ht="41.25" customHeight="1">
      <c r="A4" s="165"/>
      <c r="B4" s="165"/>
      <c r="C4" s="165"/>
      <c r="D4" s="97" t="s">
        <v>287</v>
      </c>
      <c r="E4" s="97" t="s">
        <v>277</v>
      </c>
      <c r="F4" s="165"/>
      <c r="G4" s="166"/>
    </row>
    <row r="5" spans="1:7" ht="13.5" customHeight="1">
      <c r="A5" s="95">
        <v>1</v>
      </c>
      <c r="B5" s="96">
        <v>2</v>
      </c>
      <c r="C5" s="96">
        <v>3</v>
      </c>
      <c r="D5" s="95"/>
      <c r="E5" s="95">
        <v>5</v>
      </c>
      <c r="F5" s="95"/>
      <c r="G5" s="109">
        <v>11</v>
      </c>
    </row>
    <row r="6" spans="1:9" ht="24.75" customHeight="1">
      <c r="A6" s="174" t="s">
        <v>255</v>
      </c>
      <c r="B6" s="174"/>
      <c r="C6" s="99" t="s">
        <v>41</v>
      </c>
      <c r="D6" s="122">
        <f aca="true" t="shared" si="0" ref="D6:E9">SUM(D10,D14,D46,D58)</f>
        <v>380787.8</v>
      </c>
      <c r="E6" s="122">
        <f t="shared" si="0"/>
        <v>94740.8</v>
      </c>
      <c r="F6" s="116">
        <f>E6/D6</f>
        <v>0.2488020887223803</v>
      </c>
      <c r="G6" s="183"/>
      <c r="H6" s="113">
        <f>D6-E6</f>
        <v>286047</v>
      </c>
      <c r="I6" s="113">
        <f>SUM(H7:H9)</f>
        <v>286046.99999999994</v>
      </c>
    </row>
    <row r="7" spans="1:9" ht="24.75" customHeight="1">
      <c r="A7" s="174"/>
      <c r="B7" s="174"/>
      <c r="C7" s="98" t="s">
        <v>37</v>
      </c>
      <c r="D7" s="123">
        <f t="shared" si="0"/>
        <v>3340.5</v>
      </c>
      <c r="E7" s="123">
        <f t="shared" si="0"/>
        <v>832.8</v>
      </c>
      <c r="F7" s="112">
        <f>E7/D7</f>
        <v>0.24930399640772338</v>
      </c>
      <c r="G7" s="184"/>
      <c r="H7" s="113">
        <f aca="true" t="shared" si="1" ref="H7:H73">D7-E7</f>
        <v>2507.7</v>
      </c>
      <c r="I7" s="114"/>
    </row>
    <row r="8" spans="1:9" ht="24.75" customHeight="1">
      <c r="A8" s="174"/>
      <c r="B8" s="174"/>
      <c r="C8" s="98" t="s">
        <v>2</v>
      </c>
      <c r="D8" s="123">
        <f t="shared" si="0"/>
        <v>1528.6999999999998</v>
      </c>
      <c r="E8" s="123">
        <f t="shared" si="0"/>
        <v>333.3</v>
      </c>
      <c r="F8" s="112">
        <f>E8/D8</f>
        <v>0.2180283901354092</v>
      </c>
      <c r="G8" s="184"/>
      <c r="H8" s="113">
        <f t="shared" si="1"/>
        <v>1195.3999999999999</v>
      </c>
      <c r="I8" s="114"/>
    </row>
    <row r="9" spans="1:9" ht="24.75" customHeight="1">
      <c r="A9" s="174"/>
      <c r="B9" s="174"/>
      <c r="C9" s="98" t="s">
        <v>257</v>
      </c>
      <c r="D9" s="123">
        <f t="shared" si="0"/>
        <v>375918.6</v>
      </c>
      <c r="E9" s="123">
        <f t="shared" si="0"/>
        <v>93574.7</v>
      </c>
      <c r="F9" s="112">
        <f>E9/D9</f>
        <v>0.2489227721107708</v>
      </c>
      <c r="G9" s="184"/>
      <c r="H9" s="113">
        <f t="shared" si="1"/>
        <v>282343.89999999997</v>
      </c>
      <c r="I9" s="114"/>
    </row>
    <row r="10" spans="1:9" ht="27.75" customHeight="1">
      <c r="A10" s="169">
        <v>1</v>
      </c>
      <c r="B10" s="167" t="s">
        <v>259</v>
      </c>
      <c r="C10" s="99" t="s">
        <v>41</v>
      </c>
      <c r="D10" s="124">
        <f>D13</f>
        <v>1138.8</v>
      </c>
      <c r="E10" s="124">
        <f>E13</f>
        <v>79.5</v>
      </c>
      <c r="F10" s="116">
        <f>E10/D10</f>
        <v>0.06981032665964174</v>
      </c>
      <c r="G10" s="185" t="s">
        <v>297</v>
      </c>
      <c r="H10" s="113">
        <f t="shared" si="1"/>
        <v>1059.3</v>
      </c>
      <c r="I10" s="113">
        <f>SUM(H11:H13)</f>
        <v>1059.3</v>
      </c>
    </row>
    <row r="11" spans="1:9" ht="27.75" customHeight="1">
      <c r="A11" s="169"/>
      <c r="B11" s="167"/>
      <c r="C11" s="98" t="s">
        <v>37</v>
      </c>
      <c r="D11" s="110">
        <v>0</v>
      </c>
      <c r="E11" s="110">
        <v>0</v>
      </c>
      <c r="F11" s="112">
        <v>0</v>
      </c>
      <c r="G11" s="186"/>
      <c r="H11" s="113">
        <f t="shared" si="1"/>
        <v>0</v>
      </c>
      <c r="I11" s="114"/>
    </row>
    <row r="12" spans="1:9" ht="27.75" customHeight="1">
      <c r="A12" s="169"/>
      <c r="B12" s="167"/>
      <c r="C12" s="98" t="s">
        <v>2</v>
      </c>
      <c r="D12" s="110">
        <v>0</v>
      </c>
      <c r="E12" s="110">
        <v>0</v>
      </c>
      <c r="F12" s="112">
        <v>0</v>
      </c>
      <c r="G12" s="186"/>
      <c r="H12" s="113">
        <f t="shared" si="1"/>
        <v>0</v>
      </c>
      <c r="I12" s="114"/>
    </row>
    <row r="13" spans="1:9" ht="27.75" customHeight="1">
      <c r="A13" s="169"/>
      <c r="B13" s="167"/>
      <c r="C13" s="98" t="s">
        <v>257</v>
      </c>
      <c r="D13" s="110">
        <v>1138.8</v>
      </c>
      <c r="E13" s="110">
        <v>79.5</v>
      </c>
      <c r="F13" s="112">
        <f>E13/D13</f>
        <v>0.06981032665964174</v>
      </c>
      <c r="G13" s="186"/>
      <c r="H13" s="113">
        <f t="shared" si="1"/>
        <v>1059.3</v>
      </c>
      <c r="I13" s="114"/>
    </row>
    <row r="14" spans="1:9" ht="24.75" customHeight="1">
      <c r="A14" s="169" t="s">
        <v>260</v>
      </c>
      <c r="B14" s="164" t="s">
        <v>282</v>
      </c>
      <c r="C14" s="99" t="s">
        <v>41</v>
      </c>
      <c r="D14" s="124">
        <f>D17</f>
        <v>216497.19999999998</v>
      </c>
      <c r="E14" s="124">
        <f>E17</f>
        <v>54217.299999999996</v>
      </c>
      <c r="F14" s="116">
        <f>E14/D14</f>
        <v>0.25042956675652156</v>
      </c>
      <c r="G14" s="183"/>
      <c r="H14" s="113">
        <f t="shared" si="1"/>
        <v>162279.9</v>
      </c>
      <c r="I14" s="113">
        <f>SUM(H15:H17)</f>
        <v>162279.9</v>
      </c>
    </row>
    <row r="15" spans="1:9" ht="24.75" customHeight="1">
      <c r="A15" s="169"/>
      <c r="B15" s="164"/>
      <c r="C15" s="98" t="s">
        <v>37</v>
      </c>
      <c r="D15" s="110">
        <f aca="true" t="shared" si="2" ref="D15:E17">D19+D23+D27+D31+D35+D39+D43</f>
        <v>0</v>
      </c>
      <c r="E15" s="110">
        <f t="shared" si="2"/>
        <v>0</v>
      </c>
      <c r="F15" s="112">
        <v>0</v>
      </c>
      <c r="G15" s="184"/>
      <c r="H15" s="113">
        <f t="shared" si="1"/>
        <v>0</v>
      </c>
      <c r="I15" s="114"/>
    </row>
    <row r="16" spans="1:9" ht="24.75" customHeight="1">
      <c r="A16" s="169"/>
      <c r="B16" s="164"/>
      <c r="C16" s="98" t="s">
        <v>2</v>
      </c>
      <c r="D16" s="110">
        <f t="shared" si="2"/>
        <v>0</v>
      </c>
      <c r="E16" s="110">
        <f t="shared" si="2"/>
        <v>0</v>
      </c>
      <c r="F16" s="112">
        <v>0</v>
      </c>
      <c r="G16" s="184"/>
      <c r="H16" s="113">
        <f t="shared" si="1"/>
        <v>0</v>
      </c>
      <c r="I16" s="114"/>
    </row>
    <row r="17" spans="1:9" ht="24.75" customHeight="1">
      <c r="A17" s="169"/>
      <c r="B17" s="164"/>
      <c r="C17" s="98" t="s">
        <v>257</v>
      </c>
      <c r="D17" s="110">
        <f t="shared" si="2"/>
        <v>216497.19999999998</v>
      </c>
      <c r="E17" s="110">
        <f t="shared" si="2"/>
        <v>54217.299999999996</v>
      </c>
      <c r="F17" s="112">
        <f>E17/D17</f>
        <v>0.25042956675652156</v>
      </c>
      <c r="G17" s="184"/>
      <c r="H17" s="113">
        <f t="shared" si="1"/>
        <v>162279.9</v>
      </c>
      <c r="I17" s="114"/>
    </row>
    <row r="18" spans="1:9" ht="24.75" customHeight="1">
      <c r="A18" s="169" t="s">
        <v>6</v>
      </c>
      <c r="B18" s="164" t="s">
        <v>261</v>
      </c>
      <c r="C18" s="99" t="s">
        <v>41</v>
      </c>
      <c r="D18" s="124">
        <f>D21</f>
        <v>162642.9</v>
      </c>
      <c r="E18" s="124">
        <f>E21</f>
        <v>39598.2</v>
      </c>
      <c r="F18" s="116">
        <f>E18/D18</f>
        <v>0.243467129521178</v>
      </c>
      <c r="G18" s="183"/>
      <c r="H18" s="113">
        <f t="shared" si="1"/>
        <v>123044.7</v>
      </c>
      <c r="I18" s="113">
        <f>SUM(H19:H21)</f>
        <v>123044.7</v>
      </c>
    </row>
    <row r="19" spans="1:9" ht="24.75" customHeight="1">
      <c r="A19" s="169"/>
      <c r="B19" s="164"/>
      <c r="C19" s="98" t="s">
        <v>37</v>
      </c>
      <c r="D19" s="110">
        <v>0</v>
      </c>
      <c r="E19" s="110">
        <v>0</v>
      </c>
      <c r="F19" s="112">
        <v>0</v>
      </c>
      <c r="G19" s="185" t="s">
        <v>298</v>
      </c>
      <c r="H19" s="113">
        <f t="shared" si="1"/>
        <v>0</v>
      </c>
      <c r="I19" s="114"/>
    </row>
    <row r="20" spans="1:9" ht="24.75" customHeight="1">
      <c r="A20" s="169"/>
      <c r="B20" s="164"/>
      <c r="C20" s="98" t="s">
        <v>2</v>
      </c>
      <c r="D20" s="110">
        <v>0</v>
      </c>
      <c r="E20" s="110">
        <v>0</v>
      </c>
      <c r="F20" s="112">
        <v>0</v>
      </c>
      <c r="G20" s="186"/>
      <c r="H20" s="113">
        <f t="shared" si="1"/>
        <v>0</v>
      </c>
      <c r="I20" s="114"/>
    </row>
    <row r="21" spans="1:9" ht="24.75" customHeight="1">
      <c r="A21" s="169"/>
      <c r="B21" s="164"/>
      <c r="C21" s="98" t="s">
        <v>257</v>
      </c>
      <c r="D21" s="110">
        <v>162642.9</v>
      </c>
      <c r="E21" s="110">
        <v>39598.2</v>
      </c>
      <c r="F21" s="112">
        <f>E21/D21</f>
        <v>0.243467129521178</v>
      </c>
      <c r="G21" s="186"/>
      <c r="H21" s="113">
        <f t="shared" si="1"/>
        <v>123044.7</v>
      </c>
      <c r="I21" s="114"/>
    </row>
    <row r="22" spans="1:9" ht="24.75" customHeight="1">
      <c r="A22" s="169" t="s">
        <v>7</v>
      </c>
      <c r="B22" s="167" t="s">
        <v>283</v>
      </c>
      <c r="C22" s="99" t="s">
        <v>41</v>
      </c>
      <c r="D22" s="124">
        <f>D25</f>
        <v>19177</v>
      </c>
      <c r="E22" s="124">
        <f>E25</f>
        <v>4457</v>
      </c>
      <c r="F22" s="116">
        <f>E22/D22</f>
        <v>0.23241382906606872</v>
      </c>
      <c r="G22" s="187"/>
      <c r="H22" s="113"/>
      <c r="I22" s="114"/>
    </row>
    <row r="23" spans="1:9" ht="24.75" customHeight="1">
      <c r="A23" s="169"/>
      <c r="B23" s="167"/>
      <c r="C23" s="98" t="s">
        <v>37</v>
      </c>
      <c r="D23" s="110">
        <v>0</v>
      </c>
      <c r="E23" s="110">
        <v>0</v>
      </c>
      <c r="F23" s="112">
        <v>0</v>
      </c>
      <c r="G23" s="186" t="s">
        <v>303</v>
      </c>
      <c r="H23" s="113"/>
      <c r="I23" s="114"/>
    </row>
    <row r="24" spans="1:9" ht="24.75" customHeight="1">
      <c r="A24" s="169"/>
      <c r="B24" s="167"/>
      <c r="C24" s="98" t="s">
        <v>2</v>
      </c>
      <c r="D24" s="110">
        <v>0</v>
      </c>
      <c r="E24" s="110">
        <v>0</v>
      </c>
      <c r="F24" s="112">
        <v>0</v>
      </c>
      <c r="G24" s="186"/>
      <c r="H24" s="113"/>
      <c r="I24" s="114"/>
    </row>
    <row r="25" spans="1:9" ht="24.75" customHeight="1">
      <c r="A25" s="169"/>
      <c r="B25" s="167"/>
      <c r="C25" s="98" t="s">
        <v>257</v>
      </c>
      <c r="D25" s="110">
        <v>19177</v>
      </c>
      <c r="E25" s="110">
        <v>4457</v>
      </c>
      <c r="F25" s="112">
        <f>E25/D25</f>
        <v>0.23241382906606872</v>
      </c>
      <c r="G25" s="186"/>
      <c r="H25" s="113"/>
      <c r="I25" s="114"/>
    </row>
    <row r="26" spans="1:9" ht="24.75" customHeight="1">
      <c r="A26" s="169" t="s">
        <v>8</v>
      </c>
      <c r="B26" s="167" t="s">
        <v>284</v>
      </c>
      <c r="C26" s="99" t="s">
        <v>41</v>
      </c>
      <c r="D26" s="124">
        <f>D29</f>
        <v>16096.4</v>
      </c>
      <c r="E26" s="124">
        <f>E29</f>
        <v>5724.7</v>
      </c>
      <c r="F26" s="116">
        <f>E26/D26</f>
        <v>0.35565095300812605</v>
      </c>
      <c r="G26" s="187"/>
      <c r="H26" s="113"/>
      <c r="I26" s="114"/>
    </row>
    <row r="27" spans="1:9" ht="24.75" customHeight="1">
      <c r="A27" s="169"/>
      <c r="B27" s="167"/>
      <c r="C27" s="98" t="s">
        <v>37</v>
      </c>
      <c r="D27" s="110">
        <v>0</v>
      </c>
      <c r="E27" s="110">
        <v>0</v>
      </c>
      <c r="F27" s="112">
        <v>0</v>
      </c>
      <c r="G27" s="186" t="s">
        <v>304</v>
      </c>
      <c r="H27" s="113"/>
      <c r="I27" s="114"/>
    </row>
    <row r="28" spans="1:9" ht="24.75" customHeight="1">
      <c r="A28" s="169"/>
      <c r="B28" s="167"/>
      <c r="C28" s="98" t="s">
        <v>2</v>
      </c>
      <c r="D28" s="110">
        <v>0</v>
      </c>
      <c r="E28" s="110">
        <v>0</v>
      </c>
      <c r="F28" s="112">
        <v>0</v>
      </c>
      <c r="G28" s="186"/>
      <c r="H28" s="113"/>
      <c r="I28" s="114"/>
    </row>
    <row r="29" spans="1:9" ht="24.75" customHeight="1">
      <c r="A29" s="169"/>
      <c r="B29" s="167"/>
      <c r="C29" s="98" t="s">
        <v>257</v>
      </c>
      <c r="D29" s="110">
        <v>16096.4</v>
      </c>
      <c r="E29" s="110">
        <v>5724.7</v>
      </c>
      <c r="F29" s="112">
        <f>E29/D29</f>
        <v>0.35565095300812605</v>
      </c>
      <c r="G29" s="186"/>
      <c r="H29" s="113"/>
      <c r="I29" s="114"/>
    </row>
    <row r="30" spans="1:9" ht="24.75" customHeight="1">
      <c r="A30" s="169" t="s">
        <v>14</v>
      </c>
      <c r="B30" s="164" t="s">
        <v>262</v>
      </c>
      <c r="C30" s="99" t="s">
        <v>41</v>
      </c>
      <c r="D30" s="124">
        <f>D33</f>
        <v>18000</v>
      </c>
      <c r="E30" s="124">
        <f>E33</f>
        <v>4437.4</v>
      </c>
      <c r="F30" s="116">
        <f>E30/D30</f>
        <v>0.2465222222222222</v>
      </c>
      <c r="G30" s="183"/>
      <c r="H30" s="113">
        <f t="shared" si="1"/>
        <v>13562.6</v>
      </c>
      <c r="I30" s="113">
        <f>SUM(H31:H33)</f>
        <v>13562.6</v>
      </c>
    </row>
    <row r="31" spans="1:9" ht="24.75" customHeight="1">
      <c r="A31" s="169"/>
      <c r="B31" s="164"/>
      <c r="C31" s="98" t="s">
        <v>37</v>
      </c>
      <c r="D31" s="110">
        <v>0</v>
      </c>
      <c r="E31" s="110">
        <v>0</v>
      </c>
      <c r="F31" s="112">
        <v>0</v>
      </c>
      <c r="G31" s="185" t="s">
        <v>299</v>
      </c>
      <c r="H31" s="113">
        <f t="shared" si="1"/>
        <v>0</v>
      </c>
      <c r="I31" s="114"/>
    </row>
    <row r="32" spans="1:9" ht="24.75" customHeight="1">
      <c r="A32" s="169"/>
      <c r="B32" s="164"/>
      <c r="C32" s="98" t="s">
        <v>2</v>
      </c>
      <c r="D32" s="110">
        <v>0</v>
      </c>
      <c r="E32" s="110">
        <v>0</v>
      </c>
      <c r="F32" s="112">
        <v>0</v>
      </c>
      <c r="G32" s="186"/>
      <c r="H32" s="113">
        <f t="shared" si="1"/>
        <v>0</v>
      </c>
      <c r="I32" s="114"/>
    </row>
    <row r="33" spans="1:9" ht="24.75" customHeight="1">
      <c r="A33" s="169"/>
      <c r="B33" s="164"/>
      <c r="C33" s="98" t="s">
        <v>257</v>
      </c>
      <c r="D33" s="110">
        <v>18000</v>
      </c>
      <c r="E33" s="110">
        <v>4437.4</v>
      </c>
      <c r="F33" s="112">
        <f>E33/D33</f>
        <v>0.2465222222222222</v>
      </c>
      <c r="G33" s="186"/>
      <c r="H33" s="113">
        <f t="shared" si="1"/>
        <v>13562.6</v>
      </c>
      <c r="I33" s="114"/>
    </row>
    <row r="34" spans="1:9" ht="24.75" customHeight="1">
      <c r="A34" s="169" t="s">
        <v>15</v>
      </c>
      <c r="B34" s="164" t="s">
        <v>294</v>
      </c>
      <c r="C34" s="99" t="s">
        <v>41</v>
      </c>
      <c r="D34" s="124">
        <f>D37</f>
        <v>530</v>
      </c>
      <c r="E34" s="124">
        <f>E37</f>
        <v>0</v>
      </c>
      <c r="F34" s="117">
        <f>E34/D34</f>
        <v>0</v>
      </c>
      <c r="G34" s="183"/>
      <c r="H34" s="113">
        <f t="shared" si="1"/>
        <v>530</v>
      </c>
      <c r="I34" s="113">
        <f>SUM(H35:H37)</f>
        <v>530</v>
      </c>
    </row>
    <row r="35" spans="1:9" ht="24.75" customHeight="1">
      <c r="A35" s="169"/>
      <c r="B35" s="164"/>
      <c r="C35" s="98" t="s">
        <v>37</v>
      </c>
      <c r="D35" s="110">
        <v>0</v>
      </c>
      <c r="E35" s="110">
        <v>0</v>
      </c>
      <c r="F35" s="112">
        <v>0</v>
      </c>
      <c r="G35" s="185" t="s">
        <v>295</v>
      </c>
      <c r="H35" s="113">
        <f t="shared" si="1"/>
        <v>0</v>
      </c>
      <c r="I35" s="114"/>
    </row>
    <row r="36" spans="1:9" ht="24.75" customHeight="1">
      <c r="A36" s="169"/>
      <c r="B36" s="164"/>
      <c r="C36" s="98" t="s">
        <v>2</v>
      </c>
      <c r="D36" s="110">
        <v>0</v>
      </c>
      <c r="E36" s="110">
        <v>0</v>
      </c>
      <c r="F36" s="112">
        <v>0</v>
      </c>
      <c r="G36" s="186"/>
      <c r="H36" s="113">
        <f t="shared" si="1"/>
        <v>0</v>
      </c>
      <c r="I36" s="114"/>
    </row>
    <row r="37" spans="1:9" ht="24.75" customHeight="1">
      <c r="A37" s="169"/>
      <c r="B37" s="164"/>
      <c r="C37" s="98" t="s">
        <v>257</v>
      </c>
      <c r="D37" s="110">
        <v>530</v>
      </c>
      <c r="E37" s="110">
        <v>0</v>
      </c>
      <c r="F37" s="112">
        <f>E37/D37</f>
        <v>0</v>
      </c>
      <c r="G37" s="186"/>
      <c r="H37" s="113">
        <f t="shared" si="1"/>
        <v>530</v>
      </c>
      <c r="I37" s="114"/>
    </row>
    <row r="38" spans="1:9" ht="24.75" customHeight="1">
      <c r="A38" s="169" t="s">
        <v>285</v>
      </c>
      <c r="B38" s="164" t="s">
        <v>264</v>
      </c>
      <c r="C38" s="99" t="s">
        <v>41</v>
      </c>
      <c r="D38" s="124">
        <f>D41</f>
        <v>0</v>
      </c>
      <c r="E38" s="124">
        <f>E41</f>
        <v>0</v>
      </c>
      <c r="F38" s="117">
        <v>0</v>
      </c>
      <c r="G38" s="183"/>
      <c r="H38" s="113">
        <f t="shared" si="1"/>
        <v>0</v>
      </c>
      <c r="I38" s="113">
        <f>SUM(H39:H41)</f>
        <v>0</v>
      </c>
    </row>
    <row r="39" spans="1:9" ht="24.75" customHeight="1">
      <c r="A39" s="169"/>
      <c r="B39" s="164"/>
      <c r="C39" s="98" t="s">
        <v>37</v>
      </c>
      <c r="D39" s="110">
        <v>0</v>
      </c>
      <c r="E39" s="110">
        <v>0</v>
      </c>
      <c r="F39" s="112">
        <v>0</v>
      </c>
      <c r="G39" s="188" t="s">
        <v>288</v>
      </c>
      <c r="H39" s="113">
        <f t="shared" si="1"/>
        <v>0</v>
      </c>
      <c r="I39" s="114"/>
    </row>
    <row r="40" spans="1:9" ht="24.75" customHeight="1">
      <c r="A40" s="169"/>
      <c r="B40" s="164"/>
      <c r="C40" s="98" t="s">
        <v>2</v>
      </c>
      <c r="D40" s="110">
        <v>0</v>
      </c>
      <c r="E40" s="110">
        <v>0</v>
      </c>
      <c r="F40" s="112">
        <v>0</v>
      </c>
      <c r="G40" s="188"/>
      <c r="H40" s="113">
        <f t="shared" si="1"/>
        <v>0</v>
      </c>
      <c r="I40" s="114"/>
    </row>
    <row r="41" spans="1:9" ht="24.75" customHeight="1">
      <c r="A41" s="169"/>
      <c r="B41" s="164"/>
      <c r="C41" s="98" t="s">
        <v>257</v>
      </c>
      <c r="D41" s="110">
        <v>0</v>
      </c>
      <c r="E41" s="110">
        <v>0</v>
      </c>
      <c r="F41" s="112">
        <v>0</v>
      </c>
      <c r="G41" s="188"/>
      <c r="H41" s="113">
        <f t="shared" si="1"/>
        <v>0</v>
      </c>
      <c r="I41" s="114"/>
    </row>
    <row r="42" spans="1:9" ht="22.5" customHeight="1">
      <c r="A42" s="169" t="s">
        <v>289</v>
      </c>
      <c r="B42" s="164" t="s">
        <v>290</v>
      </c>
      <c r="C42" s="99" t="s">
        <v>41</v>
      </c>
      <c r="D42" s="124">
        <f>D45</f>
        <v>50.9</v>
      </c>
      <c r="E42" s="124">
        <f>E45</f>
        <v>0</v>
      </c>
      <c r="F42" s="117">
        <v>0</v>
      </c>
      <c r="G42" s="183"/>
      <c r="H42" s="113"/>
      <c r="I42" s="114"/>
    </row>
    <row r="43" spans="1:9" ht="37.5" customHeight="1">
      <c r="A43" s="169"/>
      <c r="B43" s="164"/>
      <c r="C43" s="98" t="s">
        <v>37</v>
      </c>
      <c r="D43" s="110">
        <v>0</v>
      </c>
      <c r="E43" s="110">
        <v>0</v>
      </c>
      <c r="F43" s="112">
        <v>0</v>
      </c>
      <c r="G43" s="188" t="s">
        <v>300</v>
      </c>
      <c r="H43" s="113"/>
      <c r="I43" s="114"/>
    </row>
    <row r="44" spans="1:9" ht="37.5" customHeight="1">
      <c r="A44" s="169"/>
      <c r="B44" s="164"/>
      <c r="C44" s="98" t="s">
        <v>2</v>
      </c>
      <c r="D44" s="110">
        <v>0</v>
      </c>
      <c r="E44" s="110">
        <v>0</v>
      </c>
      <c r="F44" s="112">
        <v>0</v>
      </c>
      <c r="G44" s="188"/>
      <c r="H44" s="113"/>
      <c r="I44" s="114"/>
    </row>
    <row r="45" spans="1:9" ht="37.5" customHeight="1">
      <c r="A45" s="169"/>
      <c r="B45" s="164"/>
      <c r="C45" s="98" t="s">
        <v>257</v>
      </c>
      <c r="D45" s="110">
        <v>50.9</v>
      </c>
      <c r="E45" s="110">
        <v>0</v>
      </c>
      <c r="F45" s="112">
        <v>0</v>
      </c>
      <c r="G45" s="188"/>
      <c r="H45" s="113"/>
      <c r="I45" s="114"/>
    </row>
    <row r="46" spans="1:9" ht="24.75" customHeight="1">
      <c r="A46" s="175" t="s">
        <v>265</v>
      </c>
      <c r="B46" s="168" t="s">
        <v>263</v>
      </c>
      <c r="C46" s="99" t="s">
        <v>41</v>
      </c>
      <c r="D46" s="124">
        <f>D47+D48+D49</f>
        <v>158282.6</v>
      </c>
      <c r="E46" s="124">
        <f>E47+E48+E49</f>
        <v>39277.9</v>
      </c>
      <c r="F46" s="116">
        <f>E46/D46</f>
        <v>0.24815046000002527</v>
      </c>
      <c r="G46" s="183"/>
      <c r="H46" s="113">
        <f t="shared" si="1"/>
        <v>119004.70000000001</v>
      </c>
      <c r="I46" s="113">
        <f>SUM(H47:H49)</f>
        <v>119004.70000000001</v>
      </c>
    </row>
    <row r="47" spans="1:9" ht="24.75" customHeight="1">
      <c r="A47" s="175"/>
      <c r="B47" s="168"/>
      <c r="C47" s="98" t="s">
        <v>37</v>
      </c>
      <c r="D47" s="110">
        <f aca="true" t="shared" si="3" ref="D47:E49">D51+D55</f>
        <v>0</v>
      </c>
      <c r="E47" s="110">
        <f t="shared" si="3"/>
        <v>0</v>
      </c>
      <c r="F47" s="112">
        <v>0</v>
      </c>
      <c r="G47" s="184"/>
      <c r="H47" s="113">
        <f t="shared" si="1"/>
        <v>0</v>
      </c>
      <c r="I47" s="114"/>
    </row>
    <row r="48" spans="1:9" ht="24.75" customHeight="1">
      <c r="A48" s="175"/>
      <c r="B48" s="168"/>
      <c r="C48" s="98" t="s">
        <v>2</v>
      </c>
      <c r="D48" s="110">
        <f t="shared" si="3"/>
        <v>0</v>
      </c>
      <c r="E48" s="110">
        <f t="shared" si="3"/>
        <v>0</v>
      </c>
      <c r="F48" s="112">
        <v>0</v>
      </c>
      <c r="G48" s="184"/>
      <c r="H48" s="113">
        <f t="shared" si="1"/>
        <v>0</v>
      </c>
      <c r="I48" s="114"/>
    </row>
    <row r="49" spans="1:9" ht="24.75" customHeight="1">
      <c r="A49" s="175"/>
      <c r="B49" s="168"/>
      <c r="C49" s="98" t="s">
        <v>257</v>
      </c>
      <c r="D49" s="110">
        <f t="shared" si="3"/>
        <v>158282.6</v>
      </c>
      <c r="E49" s="110">
        <f t="shared" si="3"/>
        <v>39277.9</v>
      </c>
      <c r="F49" s="112">
        <f>E49/D49</f>
        <v>0.24815046000002527</v>
      </c>
      <c r="G49" s="184"/>
      <c r="H49" s="113">
        <f t="shared" si="1"/>
        <v>119004.70000000001</v>
      </c>
      <c r="I49" s="114"/>
    </row>
    <row r="50" spans="1:9" ht="27.75" customHeight="1">
      <c r="A50" s="175" t="s">
        <v>16</v>
      </c>
      <c r="B50" s="168" t="s">
        <v>280</v>
      </c>
      <c r="C50" s="99" t="s">
        <v>41</v>
      </c>
      <c r="D50" s="124">
        <f>D53</f>
        <v>18950</v>
      </c>
      <c r="E50" s="124">
        <f>E53</f>
        <v>3475</v>
      </c>
      <c r="F50" s="116">
        <f>E50/D50</f>
        <v>0.18337730870712401</v>
      </c>
      <c r="G50" s="189" t="s">
        <v>302</v>
      </c>
      <c r="H50" s="113">
        <f t="shared" si="1"/>
        <v>15475</v>
      </c>
      <c r="I50" s="113">
        <f>SUM(H51:H53)</f>
        <v>15475</v>
      </c>
    </row>
    <row r="51" spans="1:9" ht="27.75" customHeight="1">
      <c r="A51" s="175"/>
      <c r="B51" s="168"/>
      <c r="C51" s="98" t="s">
        <v>37</v>
      </c>
      <c r="D51" s="110">
        <v>0</v>
      </c>
      <c r="E51" s="110">
        <v>0</v>
      </c>
      <c r="F51" s="112">
        <v>0</v>
      </c>
      <c r="G51" s="188"/>
      <c r="H51" s="113">
        <f t="shared" si="1"/>
        <v>0</v>
      </c>
      <c r="I51" s="114"/>
    </row>
    <row r="52" spans="1:9" ht="27.75" customHeight="1">
      <c r="A52" s="175"/>
      <c r="B52" s="168"/>
      <c r="C52" s="98" t="s">
        <v>2</v>
      </c>
      <c r="D52" s="110">
        <v>0</v>
      </c>
      <c r="E52" s="110">
        <v>0</v>
      </c>
      <c r="F52" s="112">
        <v>0</v>
      </c>
      <c r="G52" s="188"/>
      <c r="H52" s="113">
        <f t="shared" si="1"/>
        <v>0</v>
      </c>
      <c r="I52" s="114"/>
    </row>
    <row r="53" spans="1:9" ht="27.75" customHeight="1">
      <c r="A53" s="175"/>
      <c r="B53" s="168"/>
      <c r="C53" s="98" t="s">
        <v>257</v>
      </c>
      <c r="D53" s="110">
        <v>18950</v>
      </c>
      <c r="E53" s="110">
        <v>3475</v>
      </c>
      <c r="F53" s="112">
        <f>E53/D53</f>
        <v>0.18337730870712401</v>
      </c>
      <c r="G53" s="188"/>
      <c r="H53" s="113">
        <f t="shared" si="1"/>
        <v>15475</v>
      </c>
      <c r="I53" s="114"/>
    </row>
    <row r="54" spans="1:9" ht="27.75" customHeight="1">
      <c r="A54" s="175" t="s">
        <v>266</v>
      </c>
      <c r="B54" s="168" t="s">
        <v>281</v>
      </c>
      <c r="C54" s="99" t="s">
        <v>41</v>
      </c>
      <c r="D54" s="124">
        <f>D57</f>
        <v>139332.6</v>
      </c>
      <c r="E54" s="124">
        <f>E57</f>
        <v>35802.9</v>
      </c>
      <c r="F54" s="116">
        <f>E54/D54</f>
        <v>0.2569599648610591</v>
      </c>
      <c r="G54" s="185" t="s">
        <v>301</v>
      </c>
      <c r="H54" s="113">
        <f t="shared" si="1"/>
        <v>103529.70000000001</v>
      </c>
      <c r="I54" s="113">
        <f>SUM(H55:H57)</f>
        <v>103529.70000000001</v>
      </c>
    </row>
    <row r="55" spans="1:13" ht="27.75" customHeight="1">
      <c r="A55" s="175"/>
      <c r="B55" s="168"/>
      <c r="C55" s="98" t="s">
        <v>37</v>
      </c>
      <c r="D55" s="110">
        <v>0</v>
      </c>
      <c r="E55" s="110">
        <v>0</v>
      </c>
      <c r="F55" s="112">
        <v>0</v>
      </c>
      <c r="G55" s="186"/>
      <c r="H55" s="113">
        <f t="shared" si="1"/>
        <v>0</v>
      </c>
      <c r="I55" s="114"/>
      <c r="M55" s="115"/>
    </row>
    <row r="56" spans="1:9" ht="27.75" customHeight="1">
      <c r="A56" s="175"/>
      <c r="B56" s="168"/>
      <c r="C56" s="98" t="s">
        <v>2</v>
      </c>
      <c r="D56" s="110">
        <v>0</v>
      </c>
      <c r="E56" s="110">
        <v>0</v>
      </c>
      <c r="F56" s="112">
        <v>0</v>
      </c>
      <c r="G56" s="186"/>
      <c r="H56" s="113">
        <f t="shared" si="1"/>
        <v>0</v>
      </c>
      <c r="I56" s="114"/>
    </row>
    <row r="57" spans="1:9" ht="27.75" customHeight="1">
      <c r="A57" s="175"/>
      <c r="B57" s="168"/>
      <c r="C57" s="98" t="s">
        <v>257</v>
      </c>
      <c r="D57" s="110">
        <v>139332.6</v>
      </c>
      <c r="E57" s="110">
        <v>35802.9</v>
      </c>
      <c r="F57" s="112">
        <f>E57/D57</f>
        <v>0.2569599648610591</v>
      </c>
      <c r="G57" s="186"/>
      <c r="H57" s="113">
        <f t="shared" si="1"/>
        <v>103529.70000000001</v>
      </c>
      <c r="I57" s="114"/>
    </row>
    <row r="58" spans="1:9" ht="24.75" customHeight="1">
      <c r="A58" s="169" t="s">
        <v>267</v>
      </c>
      <c r="B58" s="164" t="s">
        <v>268</v>
      </c>
      <c r="C58" s="99" t="s">
        <v>41</v>
      </c>
      <c r="D58" s="124">
        <f>SUM(D59:D61)</f>
        <v>4869.2</v>
      </c>
      <c r="E58" s="124">
        <f>SUM(E59:E61)</f>
        <v>1166.1</v>
      </c>
      <c r="F58" s="116">
        <f>E58/D58</f>
        <v>0.2394849256551384</v>
      </c>
      <c r="G58" s="183"/>
      <c r="H58" s="113">
        <f t="shared" si="1"/>
        <v>3703.1</v>
      </c>
      <c r="I58" s="113">
        <f>SUM(H59:H61)</f>
        <v>3703.0999999999995</v>
      </c>
    </row>
    <row r="59" spans="1:9" ht="24.75" customHeight="1">
      <c r="A59" s="169"/>
      <c r="B59" s="164"/>
      <c r="C59" s="98" t="s">
        <v>37</v>
      </c>
      <c r="D59" s="110">
        <f aca="true" t="shared" si="4" ref="D59:E61">SUM(D63,D75)</f>
        <v>3340.5</v>
      </c>
      <c r="E59" s="110">
        <f t="shared" si="4"/>
        <v>832.8</v>
      </c>
      <c r="F59" s="112">
        <f>E59/D59</f>
        <v>0.24930399640772338</v>
      </c>
      <c r="G59" s="184"/>
      <c r="H59" s="113">
        <f t="shared" si="1"/>
        <v>2507.7</v>
      </c>
      <c r="I59" s="114"/>
    </row>
    <row r="60" spans="1:9" ht="24.75" customHeight="1">
      <c r="A60" s="169"/>
      <c r="B60" s="164"/>
      <c r="C60" s="98" t="s">
        <v>2</v>
      </c>
      <c r="D60" s="110">
        <f t="shared" si="4"/>
        <v>1528.6999999999998</v>
      </c>
      <c r="E60" s="110">
        <f t="shared" si="4"/>
        <v>333.3</v>
      </c>
      <c r="F60" s="112">
        <f>E60/D60</f>
        <v>0.2180283901354092</v>
      </c>
      <c r="G60" s="184"/>
      <c r="H60" s="113">
        <f t="shared" si="1"/>
        <v>1195.3999999999999</v>
      </c>
      <c r="I60" s="114"/>
    </row>
    <row r="61" spans="1:9" ht="24.75" customHeight="1">
      <c r="A61" s="169"/>
      <c r="B61" s="164"/>
      <c r="C61" s="98" t="s">
        <v>257</v>
      </c>
      <c r="D61" s="110">
        <f t="shared" si="4"/>
        <v>0</v>
      </c>
      <c r="E61" s="110">
        <f t="shared" si="4"/>
        <v>0</v>
      </c>
      <c r="F61" s="112">
        <v>0</v>
      </c>
      <c r="G61" s="184"/>
      <c r="H61" s="113">
        <f t="shared" si="1"/>
        <v>0</v>
      </c>
      <c r="I61" s="114"/>
    </row>
    <row r="62" spans="1:9" ht="24.75" customHeight="1">
      <c r="A62" s="169" t="s">
        <v>93</v>
      </c>
      <c r="B62" s="164" t="s">
        <v>269</v>
      </c>
      <c r="C62" s="99" t="s">
        <v>41</v>
      </c>
      <c r="D62" s="124">
        <f>SUM(D63:D65)</f>
        <v>4869.2</v>
      </c>
      <c r="E62" s="124">
        <f>SUM(E63:E65)</f>
        <v>1166.1</v>
      </c>
      <c r="F62" s="116">
        <f>E62/D62</f>
        <v>0.2394849256551384</v>
      </c>
      <c r="G62" s="183"/>
      <c r="H62" s="113">
        <f t="shared" si="1"/>
        <v>3703.1</v>
      </c>
      <c r="I62" s="113">
        <f>SUM(H63:H65)</f>
        <v>3703.0999999999995</v>
      </c>
    </row>
    <row r="63" spans="1:9" ht="24.75" customHeight="1">
      <c r="A63" s="169"/>
      <c r="B63" s="164"/>
      <c r="C63" s="98" t="s">
        <v>37</v>
      </c>
      <c r="D63" s="110">
        <f>SUM(D67,D71)</f>
        <v>3340.5</v>
      </c>
      <c r="E63" s="110">
        <f aca="true" t="shared" si="5" ref="D63:E65">SUM(E67,E71)</f>
        <v>832.8</v>
      </c>
      <c r="F63" s="112">
        <f>E63/D63</f>
        <v>0.24930399640772338</v>
      </c>
      <c r="G63" s="189" t="s">
        <v>291</v>
      </c>
      <c r="H63" s="113">
        <f t="shared" si="1"/>
        <v>2507.7</v>
      </c>
      <c r="I63" s="114"/>
    </row>
    <row r="64" spans="1:9" ht="24.75" customHeight="1">
      <c r="A64" s="169"/>
      <c r="B64" s="164"/>
      <c r="C64" s="98" t="s">
        <v>2</v>
      </c>
      <c r="D64" s="110">
        <f t="shared" si="5"/>
        <v>1528.6999999999998</v>
      </c>
      <c r="E64" s="110">
        <f t="shared" si="5"/>
        <v>333.3</v>
      </c>
      <c r="F64" s="112">
        <f>E64/D64</f>
        <v>0.2180283901354092</v>
      </c>
      <c r="G64" s="188"/>
      <c r="H64" s="113">
        <f t="shared" si="1"/>
        <v>1195.3999999999999</v>
      </c>
      <c r="I64" s="114"/>
    </row>
    <row r="65" spans="1:9" ht="26.25" customHeight="1">
      <c r="A65" s="169"/>
      <c r="B65" s="164"/>
      <c r="C65" s="98" t="s">
        <v>257</v>
      </c>
      <c r="D65" s="110">
        <f t="shared" si="5"/>
        <v>0</v>
      </c>
      <c r="E65" s="110">
        <f t="shared" si="5"/>
        <v>0</v>
      </c>
      <c r="F65" s="112">
        <v>0</v>
      </c>
      <c r="G65" s="188"/>
      <c r="H65" s="113">
        <f t="shared" si="1"/>
        <v>0</v>
      </c>
      <c r="I65" s="114"/>
    </row>
    <row r="66" spans="1:9" ht="24.75" customHeight="1">
      <c r="A66" s="169" t="s">
        <v>270</v>
      </c>
      <c r="B66" s="164"/>
      <c r="C66" s="99" t="s">
        <v>41</v>
      </c>
      <c r="D66" s="124">
        <f>SUM(D67:D69)</f>
        <v>4526.7</v>
      </c>
      <c r="E66" s="124">
        <f>SUM(E67:E69)</f>
        <v>1096.2</v>
      </c>
      <c r="F66" s="116">
        <f>E66/D66</f>
        <v>0.2421631652196965</v>
      </c>
      <c r="G66" s="176"/>
      <c r="H66" s="113">
        <f t="shared" si="1"/>
        <v>3430.5</v>
      </c>
      <c r="I66" s="113">
        <f>SUM(H67:H69)</f>
        <v>3430.5</v>
      </c>
    </row>
    <row r="67" spans="1:9" ht="24.75" customHeight="1">
      <c r="A67" s="169"/>
      <c r="B67" s="164"/>
      <c r="C67" s="98" t="s">
        <v>37</v>
      </c>
      <c r="D67" s="110">
        <v>3105.6</v>
      </c>
      <c r="E67" s="110">
        <v>782</v>
      </c>
      <c r="F67" s="112">
        <f>E67/D67</f>
        <v>0.2518031942297785</v>
      </c>
      <c r="G67" s="188" t="s">
        <v>292</v>
      </c>
      <c r="H67" s="113">
        <f t="shared" si="1"/>
        <v>2323.6</v>
      </c>
      <c r="I67" s="114"/>
    </row>
    <row r="68" spans="1:9" ht="24.75" customHeight="1">
      <c r="A68" s="169"/>
      <c r="B68" s="164"/>
      <c r="C68" s="98" t="s">
        <v>2</v>
      </c>
      <c r="D68" s="110">
        <v>1421.1</v>
      </c>
      <c r="E68" s="110">
        <v>314.2</v>
      </c>
      <c r="F68" s="112">
        <f>E68/D68</f>
        <v>0.2210963338259095</v>
      </c>
      <c r="G68" s="188"/>
      <c r="H68" s="113">
        <f t="shared" si="1"/>
        <v>1106.8999999999999</v>
      </c>
      <c r="I68" s="114"/>
    </row>
    <row r="69" spans="1:9" ht="24.75" customHeight="1">
      <c r="A69" s="169"/>
      <c r="B69" s="164"/>
      <c r="C69" s="98" t="s">
        <v>257</v>
      </c>
      <c r="D69" s="110">
        <v>0</v>
      </c>
      <c r="E69" s="110">
        <v>0</v>
      </c>
      <c r="F69" s="112">
        <v>0</v>
      </c>
      <c r="G69" s="177"/>
      <c r="H69" s="113">
        <f t="shared" si="1"/>
        <v>0</v>
      </c>
      <c r="I69" s="114"/>
    </row>
    <row r="70" spans="1:9" ht="24.75" customHeight="1">
      <c r="A70" s="169" t="s">
        <v>271</v>
      </c>
      <c r="B70" s="164"/>
      <c r="C70" s="99" t="s">
        <v>41</v>
      </c>
      <c r="D70" s="124">
        <f>SUM(D71:D73)</f>
        <v>342.5</v>
      </c>
      <c r="E70" s="124">
        <f>SUM(E71:E73)</f>
        <v>69.9</v>
      </c>
      <c r="F70" s="116">
        <f>E70/D70</f>
        <v>0.20408759124087592</v>
      </c>
      <c r="G70" s="176"/>
      <c r="H70" s="113">
        <f t="shared" si="1"/>
        <v>272.6</v>
      </c>
      <c r="I70" s="113">
        <f>SUM(H71:H73)</f>
        <v>272.6</v>
      </c>
    </row>
    <row r="71" spans="1:9" ht="24.75" customHeight="1">
      <c r="A71" s="169"/>
      <c r="B71" s="164"/>
      <c r="C71" s="98" t="s">
        <v>37</v>
      </c>
      <c r="D71" s="110">
        <v>234.9</v>
      </c>
      <c r="E71" s="110">
        <v>50.8</v>
      </c>
      <c r="F71" s="112">
        <f>E71/D71</f>
        <v>0.21626223925074498</v>
      </c>
      <c r="G71" s="188" t="s">
        <v>293</v>
      </c>
      <c r="H71" s="113">
        <f t="shared" si="1"/>
        <v>184.10000000000002</v>
      </c>
      <c r="I71" s="114"/>
    </row>
    <row r="72" spans="1:9" ht="24.75" customHeight="1">
      <c r="A72" s="169"/>
      <c r="B72" s="164"/>
      <c r="C72" s="98" t="s">
        <v>2</v>
      </c>
      <c r="D72" s="110">
        <v>107.6</v>
      </c>
      <c r="E72" s="110">
        <v>19.1</v>
      </c>
      <c r="F72" s="112">
        <f>E72/D72</f>
        <v>0.17750929368029741</v>
      </c>
      <c r="G72" s="188"/>
      <c r="H72" s="113">
        <f t="shared" si="1"/>
        <v>88.5</v>
      </c>
      <c r="I72" s="114"/>
    </row>
    <row r="73" spans="1:9" ht="24.75" customHeight="1">
      <c r="A73" s="169"/>
      <c r="B73" s="164"/>
      <c r="C73" s="98" t="s">
        <v>257</v>
      </c>
      <c r="D73" s="110">
        <v>0</v>
      </c>
      <c r="E73" s="110">
        <v>0</v>
      </c>
      <c r="F73" s="112">
        <v>0</v>
      </c>
      <c r="G73" s="100"/>
      <c r="H73" s="113">
        <f t="shared" si="1"/>
        <v>0</v>
      </c>
      <c r="I73" s="114"/>
    </row>
    <row r="74" spans="1:7" ht="20.25" customHeight="1" hidden="1">
      <c r="A74" s="170" t="s">
        <v>272</v>
      </c>
      <c r="B74" s="172" t="s">
        <v>273</v>
      </c>
      <c r="C74" s="118" t="s">
        <v>41</v>
      </c>
      <c r="D74" s="119"/>
      <c r="E74" s="119"/>
      <c r="F74" s="120"/>
      <c r="G74" s="121"/>
    </row>
    <row r="75" spans="1:7" ht="17.25" customHeight="1" hidden="1">
      <c r="A75" s="170"/>
      <c r="B75" s="172"/>
      <c r="C75" s="104" t="s">
        <v>37</v>
      </c>
      <c r="D75" s="103"/>
      <c r="E75" s="103"/>
      <c r="F75" s="107"/>
      <c r="G75" s="100"/>
    </row>
    <row r="76" spans="1:7" ht="24" customHeight="1" hidden="1">
      <c r="A76" s="170"/>
      <c r="B76" s="172"/>
      <c r="C76" s="104" t="s">
        <v>2</v>
      </c>
      <c r="D76" s="103"/>
      <c r="E76" s="103"/>
      <c r="F76" s="108"/>
      <c r="G76" s="100"/>
    </row>
    <row r="77" spans="1:7" ht="15.75" customHeight="1" hidden="1" thickBot="1">
      <c r="A77" s="171"/>
      <c r="B77" s="173"/>
      <c r="C77" s="105" t="s">
        <v>257</v>
      </c>
      <c r="D77" s="106"/>
      <c r="E77" s="106"/>
      <c r="F77" s="111"/>
      <c r="G77" s="100"/>
    </row>
    <row r="79" spans="1:2" ht="15">
      <c r="A79" s="102" t="s">
        <v>274</v>
      </c>
      <c r="B79" s="102"/>
    </row>
    <row r="80" spans="1:2" ht="15">
      <c r="A80" s="102" t="s">
        <v>275</v>
      </c>
      <c r="B80" s="102"/>
    </row>
  </sheetData>
  <sheetProtection/>
  <mergeCells count="55">
    <mergeCell ref="F3:F4"/>
    <mergeCell ref="D3:E3"/>
    <mergeCell ref="A46:A49"/>
    <mergeCell ref="B46:B49"/>
    <mergeCell ref="A58:A61"/>
    <mergeCell ref="B58:B61"/>
    <mergeCell ref="A38:A41"/>
    <mergeCell ref="B38:B41"/>
    <mergeCell ref="A22:A25"/>
    <mergeCell ref="A54:A57"/>
    <mergeCell ref="G63:G65"/>
    <mergeCell ref="A66:A69"/>
    <mergeCell ref="B66:B69"/>
    <mergeCell ref="A74:A77"/>
    <mergeCell ref="B74:B77"/>
    <mergeCell ref="A62:A65"/>
    <mergeCell ref="B62:B65"/>
    <mergeCell ref="A50:A53"/>
    <mergeCell ref="B50:B53"/>
    <mergeCell ref="A34:A37"/>
    <mergeCell ref="G50:G53"/>
    <mergeCell ref="B34:B37"/>
    <mergeCell ref="G35:G37"/>
    <mergeCell ref="A42:A45"/>
    <mergeCell ref="B42:B45"/>
    <mergeCell ref="B10:B13"/>
    <mergeCell ref="G39:G41"/>
    <mergeCell ref="G10:G13"/>
    <mergeCell ref="A18:A21"/>
    <mergeCell ref="B18:B21"/>
    <mergeCell ref="G19:G21"/>
    <mergeCell ref="A30:A33"/>
    <mergeCell ref="B30:B33"/>
    <mergeCell ref="G31:G33"/>
    <mergeCell ref="B22:B25"/>
    <mergeCell ref="G23:G25"/>
    <mergeCell ref="A1:G1"/>
    <mergeCell ref="A3:A4"/>
    <mergeCell ref="B3:B4"/>
    <mergeCell ref="C3:C4"/>
    <mergeCell ref="G3:G4"/>
    <mergeCell ref="A14:A17"/>
    <mergeCell ref="B14:B17"/>
    <mergeCell ref="A6:B9"/>
    <mergeCell ref="A10:A13"/>
    <mergeCell ref="G43:G45"/>
    <mergeCell ref="G67:G68"/>
    <mergeCell ref="G71:G72"/>
    <mergeCell ref="B26:B29"/>
    <mergeCell ref="A26:A29"/>
    <mergeCell ref="G27:G29"/>
    <mergeCell ref="A70:A73"/>
    <mergeCell ref="B70:B73"/>
    <mergeCell ref="B54:B57"/>
    <mergeCell ref="G54:G57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Алембекова А.А.</cp:lastModifiedBy>
  <cp:lastPrinted>2023-05-22T13:55:56Z</cp:lastPrinted>
  <dcterms:created xsi:type="dcterms:W3CDTF">2011-05-17T05:04:33Z</dcterms:created>
  <dcterms:modified xsi:type="dcterms:W3CDTF">2024-04-26T06:30:34Z</dcterms:modified>
  <cp:category/>
  <cp:version/>
  <cp:contentType/>
  <cp:contentStatus/>
</cp:coreProperties>
</file>