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30" windowHeight="11430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Культура" sheetId="4" r:id="rId4"/>
  </sheets>
  <definedNames>
    <definedName name="_xlnm.Print_Titles" localSheetId="2">'Выполнение работ'!$3:$3</definedName>
    <definedName name="_xlnm.Print_Area" localSheetId="2">'Выполнение работ'!$A$1:$Q$81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<sst xmlns="http://schemas.openxmlformats.org/spreadsheetml/2006/main" count="643" uniqueCount="324">
  <si>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</si>
  <si>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</si>
  <si>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</si>
  <si>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</si>
  <si>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</si>
  <si>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</si>
  <si>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</si>
  <si>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</si>
  <si>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</si>
  <si>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</si>
  <si>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</si>
  <si>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</si>
  <si>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</si>
  <si>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</si>
  <si>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</si>
  <si>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</si>
  <si>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</si>
  <si>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</si>
  <si>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</si>
  <si>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</si>
  <si>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</si>
  <si>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</si>
  <si>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</si>
  <si>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</si>
  <si>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</si>
  <si>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</si>
  <si>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</si>
  <si>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</si>
  <si>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</si>
  <si>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</si>
  <si>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</si>
  <si>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</si>
  <si>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</si>
  <si>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</si>
  <si>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</si>
  <si>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</si>
  <si>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</si>
  <si>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</si>
  <si>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</si>
  <si>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</si>
  <si>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</si>
  <si>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</si>
  <si>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</si>
  <si>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</si>
  <si>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</si>
  <si>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</si>
  <si>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</si>
  <si>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</si>
  <si>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</si>
  <si>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</si>
  <si>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</si>
  <si>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</si>
  <si>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</si>
  <si>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</si>
  <si>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</si>
  <si>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</si>
  <si>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</si>
  <si>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</si>
  <si>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</si>
  <si>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</si>
  <si>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</si>
  <si>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</si>
  <si>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</si>
  <si>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</si>
  <si>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</si>
  <si>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</si>
  <si>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</si>
  <si>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</si>
  <si>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</si>
  <si>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</si>
  <si>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</si>
  <si>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</si>
  <si>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</si>
  <si>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</si>
  <si>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</si>
  <si>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</si>
  <si>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</si>
  <si>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</si>
  <si>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</si>
  <si>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</si>
  <si>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</si>
  <si>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</si>
  <si>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</si>
  <si>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</si>
  <si>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</si>
  <si>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</si>
  <si>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</si>
  <si>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</si>
  <si>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</si>
  <si>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</si>
  <si>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</si>
  <si>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</si>
  <si>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</si>
  <si>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</si>
  <si>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</si>
  <si>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</si>
  <si>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</si>
  <si>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</si>
  <si>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</si>
  <si>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</si>
  <si>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</si>
  <si>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</si>
  <si>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</si>
  <si>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</si>
  <si>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</si>
  <si>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</si>
  <si>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</si>
  <si>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</si>
  <si>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</si>
  <si>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</si>
  <si>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</si>
  <si>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</si>
  <si>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</si>
  <si>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</si>
  <si>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</si>
  <si>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</si>
  <si>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</si>
  <si>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</si>
  <si>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</si>
  <si>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</si>
  <si>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</si>
  <si>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</si>
  <si>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</si>
  <si>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</si>
  <si>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</si>
  <si>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</si>
  <si>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</si>
  <si>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</si>
  <si>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</si>
  <si>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</si>
  <si>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</si>
  <si>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</si>
  <si>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</si>
  <si>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</si>
  <si>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</si>
  <si>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</si>
  <si>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</si>
  <si>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</si>
  <si>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</si>
  <si>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</si>
  <si>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</si>
  <si>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</si>
  <si>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</si>
  <si>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</si>
  <si>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</si>
  <si>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</si>
  <si>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</si>
  <si>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</si>
  <si>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</si>
  <si>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</si>
  <si>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</si>
  <si>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</si>
  <si>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</si>
  <si>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</si>
  <si>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</si>
  <si>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</si>
  <si>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</si>
  <si>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</si>
  <si>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</si>
  <si>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</si>
  <si>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</si>
  <si>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</si>
  <si>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</si>
  <si>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</si>
  <si>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</si>
  <si>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</si>
  <si>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</si>
  <si>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</si>
  <si>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</si>
  <si>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</si>
  <si>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</si>
  <si>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</si>
  <si>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</si>
  <si>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</si>
  <si>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</si>
  <si>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</si>
  <si>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</si>
  <si>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</si>
  <si>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</si>
  <si>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</si>
  <si>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</si>
  <si>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</si>
  <si>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</si>
  <si>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</si>
  <si>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</si>
  <si>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</si>
  <si>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</si>
  <si>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</si>
  <si>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</si>
  <si>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</si>
  <si>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</si>
  <si>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</si>
  <si>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</si>
  <si>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</si>
  <si>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</si>
  <si>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</si>
  <si>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</si>
  <si>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</si>
  <si>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</si>
  <si>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</si>
  <si>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</si>
  <si>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</si>
  <si>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</si>
  <si>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</si>
  <si>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</si>
  <si>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</si>
  <si>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</si>
  <si>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</si>
  <si>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</si>
  <si>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</si>
  <si>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</si>
  <si>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</si>
  <si>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</si>
  <si>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</si>
  <si>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</si>
  <si>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</si>
  <si>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</si>
  <si>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</si>
  <si>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</si>
  <si>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</si>
  <si>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</si>
  <si>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</si>
  <si>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</si>
  <si>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</si>
  <si>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</si>
  <si>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</si>
  <si>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</si>
  <si>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</si>
  <si>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</si>
  <si>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</si>
  <si>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</si>
  <si>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</si>
  <si>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</si>
  <si>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</si>
  <si>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</si>
  <si>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</si>
  <si>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</si>
  <si>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</si>
  <si>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</si>
  <si>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</si>
  <si>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</si>
  <si>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</si>
  <si>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</si>
  <si>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</si>
  <si>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</si>
  <si>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</si>
  <si>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</si>
  <si>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</si>
  <si>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</si>
  <si>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</si>
  <si>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</si>
  <si>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</si>
  <si>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</si>
  <si>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</si>
  <si>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</si>
  <si>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Всего по муниципальной программе</t>
  </si>
  <si>
    <t>Мероприятия муниципальной программы</t>
  </si>
  <si>
    <t>бюджет района</t>
  </si>
  <si>
    <t>справочно: средства предприятий-недропользователей</t>
  </si>
  <si>
    <t>2.</t>
  </si>
  <si>
    <t xml:space="preserve">№ мероприятия </t>
  </si>
  <si>
    <t xml:space="preserve">исполнено
(касса)
</t>
  </si>
  <si>
    <t xml:space="preserve">%
Исполнения
</t>
  </si>
  <si>
    <t>Сумма, тыс. рублей</t>
  </si>
  <si>
    <t xml:space="preserve">Информация
об исполнении
</t>
  </si>
  <si>
    <t>3</t>
  </si>
  <si>
    <t>средства бюджета района на софинансирование расходов за счет средств федерального и регионального бюджетов</t>
  </si>
  <si>
    <t xml:space="preserve">средства бюджета района   </t>
  </si>
  <si>
    <t>4.2.</t>
  </si>
  <si>
    <t>5.</t>
  </si>
  <si>
    <t>4.</t>
  </si>
  <si>
    <t>справочно: средства предприятий-недропользователей (АО НК "Конданефть")</t>
  </si>
  <si>
    <t>справочно: средства предприятий-недропользователей (ООО "РН-Юганскнефтегаз")</t>
  </si>
  <si>
    <t>средства предприятий-недропользователей (ПАО НК "Руснефть")</t>
  </si>
  <si>
    <t>Создание условий для удовлетворения потребности населения района в оказании туристских услуг (содержание учреждения МБУ ХМР "ДЦ "Имитуй")</t>
  </si>
  <si>
    <t>Основное мероприятие " Обеспечение социокультурной адаптации инвалидов, в том числе детей-инвалидов</t>
  </si>
  <si>
    <t xml:space="preserve">факт </t>
  </si>
  <si>
    <t>2.2</t>
  </si>
  <si>
    <t>Основное мероприятие: Стимулирование культурного разнообразия в Ханты-Мансийском районе</t>
  </si>
  <si>
    <t>Проведение мероприятий районного уровня, в том числе направленных на сохранение и развитие народных промыслов и ремесел, традиционной культуры коренных народов Севера (субсидия, передаваемая СО НКО)</t>
  </si>
  <si>
    <t>Проведение мероприятий районного уровня в честь 100-летия Ханты-Мансийского района)</t>
  </si>
  <si>
    <t>2.3</t>
  </si>
  <si>
    <t>2.4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</si>
  <si>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округа, в рамках подпрограммы "Организационные, экономические механизмы развития культуры, архивного дела и историко-культурного наследия" государственной программы "Культурное пространство" за счет средств бюджета автономного округа</t>
  </si>
  <si>
    <t>Строительство "СДК п. Горноправдинск"</t>
  </si>
  <si>
    <t>3.1</t>
  </si>
  <si>
    <t>Основное мероприятие "Укрепление материально-технической базы учреждений культцры"</t>
  </si>
  <si>
    <t xml:space="preserve">Сохранение объекта культурного наследия регионального значения «Здание церкви Вознесения Господня», расположенного 
по адресу: 
Ханты-Мансийский автономный округ – Югра, 
Ханты-Мансийский район, 
п. Горноправдинск, 
ул. Воскресная, д. 14
</t>
  </si>
  <si>
    <t>3.2</t>
  </si>
  <si>
    <t>3.3</t>
  </si>
  <si>
    <t>3.4</t>
  </si>
  <si>
    <t>3.5</t>
  </si>
  <si>
    <t>Культурно-спортивный комплекс д. Ярки Ханты-Мансийского района</t>
  </si>
  <si>
    <t>Разработка проекто-сметной документации по строительству объекта "Многофункциональный досуговый центр (дом культуры, библиотека, детская музыкальная школа, административные помещения, сельская администрация, учреждения для работников территориальных органов власти, парк Победы, детская площадка, благоустройство) в п. Луговском Ханты-Мансийского района"</t>
  </si>
  <si>
    <t>Основное мероприятие: Поддержка одаренных детей и молодежи, развитие художественного образования</t>
  </si>
  <si>
    <t>Поддержка талантливых детей, обучающихся в детской музыкальной школе, повышение уровня мастерства педагогов</t>
  </si>
  <si>
    <t>Создание условий для удовлетворения потребности населения района в оказании услуг дополнительного образования (содержание учреждения муз. школа)</t>
  </si>
  <si>
    <t>5</t>
  </si>
  <si>
    <t>5.1</t>
  </si>
  <si>
    <t>5.2</t>
  </si>
  <si>
    <t>5.3</t>
  </si>
  <si>
    <t>5.4</t>
  </si>
  <si>
    <t xml:space="preserve"> Основное мероприятие "Развитие библиотечного дела"</t>
  </si>
  <si>
    <t>Создание условий для удовлетворения потребности населения района в оказании услуг в сфере библиотечного дела (содержание учреждения ЦБС)</t>
  </si>
  <si>
    <t>Субсидия на модернизацию муниципальных общедоступных библиотек, в том числе комплектование книжных фондов</t>
  </si>
  <si>
    <t>Субсидия на гос. поддержку отрасли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</si>
  <si>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поселений</t>
  </si>
  <si>
    <t xml:space="preserve">справочно: средства предприятий-недропользователей </t>
  </si>
  <si>
    <t xml:space="preserve">бюджет автономного округа
</t>
  </si>
  <si>
    <t xml:space="preserve">средства бюджета района  </t>
  </si>
  <si>
    <t>Проведение капитального ремонта клуба в д.Белогорье (ремонт фасада, крыши здания, замена инженерных сетей и сетей отопления)</t>
  </si>
  <si>
    <t>Разработка проекта универсального спортивного зала для проведения занятий по бщефизической подготовке: сп Выкатной, с.Тюли</t>
  </si>
  <si>
    <t xml:space="preserve">Освоение денежных средств в размере 250000,00 запланировано на 2 квартал 2024г. Документация для проведения торгов подготовлена и размещена на официальном сайте 27.03.2024г. Предложений по уменьшению объемов финансирования по данному мероприятию отсутствуют.  </t>
  </si>
  <si>
    <t>Муниципальный контракт с ООО "АтомСтройПроект" на 302 262 320,0 рублей расторгнут в одностороннем порядке.
Произведен завоз арматуры для железобетонных фундаментов, закладных и ФБС для устройства стен подвала, проведены мероприятия по обследованию свайного поля и геологических изысканий.
Для строительства объекта необходимы финансовые средства в размере 363 155,64 тыс. рублей.
Размещение муниципального заказа планируется после доведения лимитов на реализацию мероприятия.</t>
  </si>
  <si>
    <t>Подрядной организацией нарушены сроки выполнения работ. Ведется претензионная работа.
Получение положительного заключения государственной экспертизы проектной документации запланировано в мае 2024 года.</t>
  </si>
  <si>
    <t>Работы по контракту выполнены.
Планируется заключение муниципального контракта  на выполнение дополнительных работ.</t>
  </si>
  <si>
    <t>На текущий период возведен конструктив здания. Ведутся работы по устройству кровельного покрытия, электромонтажные работы, устройству вентеляции. Ведется установка охранно-пожарной сигнализации.
Работы планируется завершить в 4 квартале 2024 года.</t>
  </si>
  <si>
    <t>Наименование муниципальной программы "Культура Ханты-Мансийского района"</t>
  </si>
  <si>
    <r>
      <t>утверждено
в бюджете района на 20</t>
    </r>
    <r>
      <rPr>
        <u val="single"/>
        <sz val="10"/>
        <rFont val="Times New Roman"/>
        <family val="1"/>
      </rPr>
      <t>24</t>
    </r>
    <r>
      <rPr>
        <sz val="10"/>
        <rFont val="Times New Roman"/>
        <family val="1"/>
      </rPr>
      <t xml:space="preserve"> год</t>
    </r>
  </si>
  <si>
    <t>Отчет</t>
  </si>
  <si>
    <t>о ходе реализации муниципальной программы</t>
  </si>
  <si>
    <t>и использования финансовых средств</t>
  </si>
  <si>
    <t>за 1 квартал 2024 г.</t>
  </si>
  <si>
    <t>(отчетный период)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</si>
</sst>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_ ;\-#,##0\ "/>
    <numFmt numFmtId="176" formatCode="#,##0.0"/>
    <numFmt numFmtId="177" formatCode="#,##0.0_ ;\-#,##0.0\ "/>
    <numFmt numFmtId="178" formatCode="_-* #,##0.0_р_._-;\-* #,##0.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_ ;\-#,##0.000\ "/>
    <numFmt numFmtId="184" formatCode="#,##0.000"/>
    <numFmt numFmtId="185" formatCode="#,##0.00_ ;\-#,##0.00\ "/>
    <numFmt numFmtId="186" formatCode="#,##0.0000_ ;\-#,##0.0000\ "/>
    <numFmt numFmtId="187" formatCode="#,##0.00&quot;р.&quot;"/>
    <numFmt numFmtId="188" formatCode="[$-FC19]d\ mmmm\ yyyy\ &quot;г.&quot;"/>
    <numFmt numFmtId="189" formatCode="000000"/>
    <numFmt numFmtId="190" formatCode="0.0%"/>
    <numFmt numFmtId="191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3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58" fillId="0" borderId="0" xfId="0" applyFont="1" applyAlignment="1" applyProtection="1">
      <alignment vertical="center"/>
      <protection hidden="1"/>
    </xf>
    <xf numFmtId="174" fontId="59" fillId="0" borderId="10" xfId="0" applyNumberFormat="1" applyFont="1" applyBorder="1" applyAlignment="1" applyProtection="1">
      <alignment horizontal="center" vertical="top" wrapText="1"/>
      <protection hidden="1"/>
    </xf>
    <xf numFmtId="174" fontId="59" fillId="2" borderId="10" xfId="0" applyNumberFormat="1" applyFont="1" applyFill="1" applyBorder="1" applyAlignment="1" applyProtection="1">
      <alignment horizontal="center" vertical="top" wrapText="1"/>
      <protection hidden="1"/>
    </xf>
    <xf numFmtId="17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59" fillId="0" borderId="0" xfId="0" applyNumberFormat="1" applyFont="1" applyAlignment="1" applyProtection="1">
      <alignment vertical="center"/>
      <protection hidden="1"/>
    </xf>
    <xf numFmtId="174" fontId="59" fillId="2" borderId="0" xfId="0" applyNumberFormat="1" applyFont="1" applyFill="1" applyAlignment="1" applyProtection="1">
      <alignment vertical="center"/>
      <protection hidden="1"/>
    </xf>
    <xf numFmtId="174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59" fillId="0" borderId="11" xfId="0" applyNumberFormat="1" applyFont="1" applyBorder="1" applyAlignment="1" applyProtection="1">
      <alignment vertical="center"/>
      <protection hidden="1"/>
    </xf>
    <xf numFmtId="174" fontId="59" fillId="0" borderId="12" xfId="0" applyNumberFormat="1" applyFont="1" applyBorder="1" applyAlignment="1" applyProtection="1">
      <alignment horizontal="center" vertical="top" wrapText="1"/>
      <protection hidden="1"/>
    </xf>
    <xf numFmtId="174" fontId="59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74" fontId="59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4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84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7" fontId="11" fillId="0" borderId="10" xfId="61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9" fillId="0" borderId="19" xfId="0" applyFont="1" applyFill="1" applyBorder="1" applyAlignment="1">
      <alignment horizontal="center" wrapText="1"/>
    </xf>
    <xf numFmtId="176" fontId="14" fillId="0" borderId="10" xfId="61" applyNumberFormat="1" applyFont="1" applyFill="1" applyBorder="1" applyAlignment="1">
      <alignment horizontal="center" vertical="center" wrapText="1"/>
    </xf>
    <xf numFmtId="4" fontId="15" fillId="0" borderId="10" xfId="61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" fontId="14" fillId="0" borderId="10" xfId="61" applyNumberFormat="1" applyFont="1" applyFill="1" applyBorder="1" applyAlignment="1">
      <alignment horizontal="center" vertical="center" wrapText="1"/>
    </xf>
    <xf numFmtId="176" fontId="15" fillId="0" borderId="10" xfId="61" applyNumberFormat="1" applyFont="1" applyFill="1" applyBorder="1" applyAlignment="1">
      <alignment horizontal="center" vertical="center" wrapText="1"/>
    </xf>
    <xf numFmtId="176" fontId="15" fillId="34" borderId="10" xfId="0" applyNumberFormat="1" applyFont="1" applyFill="1" applyBorder="1" applyAlignment="1">
      <alignment horizontal="left" vertical="top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5" fillId="34" borderId="10" xfId="61" applyNumberFormat="1" applyFont="1" applyFill="1" applyBorder="1" applyAlignment="1">
      <alignment horizontal="center" vertical="center" wrapText="1"/>
    </xf>
    <xf numFmtId="4" fontId="14" fillId="34" borderId="10" xfId="61" applyNumberFormat="1" applyFont="1" applyFill="1" applyBorder="1" applyAlignment="1">
      <alignment horizontal="center" vertical="center" wrapText="1"/>
    </xf>
    <xf numFmtId="176" fontId="15" fillId="34" borderId="10" xfId="61" applyNumberFormat="1" applyFont="1" applyFill="1" applyBorder="1" applyAlignment="1">
      <alignment horizontal="center" vertical="center" wrapText="1"/>
    </xf>
    <xf numFmtId="176" fontId="14" fillId="34" borderId="10" xfId="61" applyNumberFormat="1" applyFont="1" applyFill="1" applyBorder="1" applyAlignment="1">
      <alignment horizontal="center" vertical="center" wrapText="1"/>
    </xf>
    <xf numFmtId="174" fontId="14" fillId="34" borderId="10" xfId="0" applyNumberFormat="1" applyFont="1" applyFill="1" applyBorder="1" applyAlignment="1">
      <alignment horizontal="left" vertical="top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19" xfId="0" applyFont="1" applyFill="1" applyBorder="1" applyAlignment="1">
      <alignment vertical="distributed" wrapText="1"/>
    </xf>
    <xf numFmtId="0" fontId="14" fillId="0" borderId="17" xfId="0" applyFont="1" applyFill="1" applyBorder="1" applyAlignment="1">
      <alignment vertical="distributed"/>
    </xf>
    <xf numFmtId="0" fontId="14" fillId="0" borderId="10" xfId="0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center" wrapText="1"/>
    </xf>
    <xf numFmtId="174" fontId="59" fillId="2" borderId="13" xfId="0" applyNumberFormat="1" applyFont="1" applyFill="1" applyBorder="1" applyAlignment="1" applyProtection="1">
      <alignment horizontal="center" vertical="top" wrapText="1"/>
      <protection hidden="1"/>
    </xf>
    <xf numFmtId="174" fontId="59" fillId="2" borderId="16" xfId="0" applyNumberFormat="1" applyFont="1" applyFill="1" applyBorder="1" applyAlignment="1" applyProtection="1">
      <alignment horizontal="center" vertical="top" wrapText="1"/>
      <protection hidden="1"/>
    </xf>
    <xf numFmtId="174" fontId="59" fillId="2" borderId="11" xfId="0" applyNumberFormat="1" applyFont="1" applyFill="1" applyBorder="1" applyAlignment="1" applyProtection="1">
      <alignment horizontal="center" vertical="top" wrapText="1"/>
      <protection hidden="1"/>
    </xf>
    <xf numFmtId="174" fontId="59" fillId="0" borderId="13" xfId="0" applyNumberFormat="1" applyFont="1" applyBorder="1" applyAlignment="1" applyProtection="1">
      <alignment horizontal="center" vertical="top" wrapText="1"/>
      <protection hidden="1"/>
    </xf>
    <xf numFmtId="174" fontId="59" fillId="0" borderId="16" xfId="0" applyNumberFormat="1" applyFont="1" applyBorder="1" applyAlignment="1" applyProtection="1">
      <alignment horizontal="center" vertical="top" wrapText="1"/>
      <protection hidden="1"/>
    </xf>
    <xf numFmtId="174" fontId="59" fillId="0" borderId="11" xfId="0" applyNumberFormat="1" applyFont="1" applyBorder="1" applyAlignment="1" applyProtection="1">
      <alignment horizontal="center" vertical="top" wrapText="1"/>
      <protection hidden="1"/>
    </xf>
    <xf numFmtId="174" fontId="59" fillId="0" borderId="10" xfId="0" applyNumberFormat="1" applyFont="1" applyBorder="1" applyAlignment="1" applyProtection="1">
      <alignment vertical="center"/>
      <protection hidden="1"/>
    </xf>
    <xf numFmtId="174" fontId="59" fillId="0" borderId="10" xfId="0" applyNumberFormat="1" applyFont="1" applyBorder="1" applyAlignment="1">
      <alignment vertical="center"/>
    </xf>
    <xf numFmtId="174" fontId="59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49" fontId="14" fillId="34" borderId="19" xfId="0" applyNumberFormat="1" applyFont="1" applyFill="1" applyBorder="1" applyAlignment="1">
      <alignment horizontal="center" vertical="center"/>
    </xf>
    <xf numFmtId="49" fontId="14" fillId="34" borderId="14" xfId="0" applyNumberFormat="1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distributed"/>
    </xf>
    <xf numFmtId="0" fontId="14" fillId="0" borderId="14" xfId="0" applyFont="1" applyFill="1" applyBorder="1" applyAlignment="1">
      <alignment horizontal="center" vertical="distributed"/>
    </xf>
    <xf numFmtId="0" fontId="1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176" fontId="15" fillId="0" borderId="20" xfId="0" applyNumberFormat="1" applyFont="1" applyFill="1" applyBorder="1" applyAlignment="1">
      <alignment horizontal="center" vertical="center" wrapText="1"/>
    </xf>
    <xf numFmtId="176" fontId="15" fillId="0" borderId="22" xfId="0" applyNumberFormat="1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left" vertical="top" wrapText="1"/>
    </xf>
    <xf numFmtId="176" fontId="15" fillId="0" borderId="18" xfId="0" applyNumberFormat="1" applyFont="1" applyFill="1" applyBorder="1" applyAlignment="1">
      <alignment horizontal="center" vertical="center" wrapText="1"/>
    </xf>
    <xf numFmtId="176" fontId="15" fillId="0" borderId="23" xfId="0" applyNumberFormat="1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174" fontId="14" fillId="0" borderId="10" xfId="0" applyNumberFormat="1" applyFont="1" applyFill="1" applyBorder="1" applyAlignment="1">
      <alignment horizontal="left" vertical="top" wrapText="1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133" t="s">
        <v>39</v>
      </c>
      <c r="B1" s="134"/>
      <c r="C1" s="135" t="s">
        <v>40</v>
      </c>
      <c r="D1" s="130" t="s">
        <v>44</v>
      </c>
      <c r="E1" s="131"/>
      <c r="F1" s="132"/>
      <c r="G1" s="130" t="s">
        <v>17</v>
      </c>
      <c r="H1" s="131"/>
      <c r="I1" s="132"/>
      <c r="J1" s="130" t="s">
        <v>18</v>
      </c>
      <c r="K1" s="131"/>
      <c r="L1" s="132"/>
      <c r="M1" s="130" t="s">
        <v>22</v>
      </c>
      <c r="N1" s="131"/>
      <c r="O1" s="132"/>
      <c r="P1" s="127" t="s">
        <v>23</v>
      </c>
      <c r="Q1" s="129"/>
      <c r="R1" s="130" t="s">
        <v>24</v>
      </c>
      <c r="S1" s="131"/>
      <c r="T1" s="132"/>
      <c r="U1" s="130" t="s">
        <v>25</v>
      </c>
      <c r="V1" s="131"/>
      <c r="W1" s="132"/>
      <c r="X1" s="127" t="s">
        <v>26</v>
      </c>
      <c r="Y1" s="128"/>
      <c r="Z1" s="129"/>
      <c r="AA1" s="127" t="s">
        <v>27</v>
      </c>
      <c r="AB1" s="129"/>
      <c r="AC1" s="130" t="s">
        <v>28</v>
      </c>
      <c r="AD1" s="131"/>
      <c r="AE1" s="132"/>
      <c r="AF1" s="130" t="s">
        <v>29</v>
      </c>
      <c r="AG1" s="131"/>
      <c r="AH1" s="132"/>
      <c r="AI1" s="130" t="s">
        <v>30</v>
      </c>
      <c r="AJ1" s="131"/>
      <c r="AK1" s="132"/>
      <c r="AL1" s="127" t="s">
        <v>31</v>
      </c>
      <c r="AM1" s="129"/>
      <c r="AN1" s="130" t="s">
        <v>32</v>
      </c>
      <c r="AO1" s="131"/>
      <c r="AP1" s="132"/>
      <c r="AQ1" s="130" t="s">
        <v>33</v>
      </c>
      <c r="AR1" s="131"/>
      <c r="AS1" s="132"/>
      <c r="AT1" s="130" t="s">
        <v>34</v>
      </c>
      <c r="AU1" s="131"/>
      <c r="AV1" s="132"/>
    </row>
    <row r="2" spans="1:48" ht="39" customHeight="1">
      <c r="A2" s="134"/>
      <c r="B2" s="134"/>
      <c r="C2" s="135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35" t="s">
        <v>82</v>
      </c>
      <c r="B3" s="135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135"/>
      <c r="B4" s="135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35"/>
      <c r="B5" s="135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35"/>
      <c r="B6" s="135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35"/>
      <c r="B7" s="135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35"/>
      <c r="B8" s="135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35"/>
      <c r="B9" s="135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A1:B2"/>
    <mergeCell ref="C1:C2"/>
    <mergeCell ref="A3:B9"/>
    <mergeCell ref="D1:F1"/>
    <mergeCell ref="R1:T1"/>
    <mergeCell ref="U1:W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36" t="s">
        <v>57</v>
      </c>
      <c r="B1" s="136"/>
      <c r="C1" s="136"/>
      <c r="D1" s="136"/>
      <c r="E1" s="136"/>
    </row>
    <row r="2" spans="1:5" ht="15">
      <c r="A2" s="12"/>
      <c r="B2" s="12"/>
      <c r="C2" s="12"/>
      <c r="D2" s="12"/>
      <c r="E2" s="12"/>
    </row>
    <row r="3" spans="1:5" ht="15">
      <c r="A3" s="137" t="s">
        <v>129</v>
      </c>
      <c r="B3" s="137"/>
      <c r="C3" s="137"/>
      <c r="D3" s="137"/>
      <c r="E3" s="137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ht="15">
      <c r="A25" s="28"/>
      <c r="B25" s="28"/>
      <c r="C25" s="28"/>
      <c r="D25" s="28"/>
      <c r="E25" s="28"/>
    </row>
    <row r="26" spans="1:5" ht="15">
      <c r="A26" s="138" t="s">
        <v>78</v>
      </c>
      <c r="B26" s="138"/>
      <c r="C26" s="138"/>
      <c r="D26" s="138"/>
      <c r="E26" s="138"/>
    </row>
    <row r="27" spans="1:5" ht="15">
      <c r="A27" s="28"/>
      <c r="B27" s="28"/>
      <c r="C27" s="28"/>
      <c r="D27" s="28"/>
      <c r="E27" s="28"/>
    </row>
    <row r="28" spans="1:5" ht="15">
      <c r="A28" s="138" t="s">
        <v>79</v>
      </c>
      <c r="B28" s="138"/>
      <c r="C28" s="138"/>
      <c r="D28" s="138"/>
      <c r="E28" s="138"/>
    </row>
    <row r="29" spans="1:5" ht="15">
      <c r="A29" s="138"/>
      <c r="B29" s="138"/>
      <c r="C29" s="138"/>
      <c r="D29" s="138"/>
      <c r="E29" s="138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50</v>
      </c>
    </row>
    <row r="2" spans="1:17" ht="12.7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152" t="s">
        <v>45</v>
      </c>
      <c r="C3" s="152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139" t="s">
        <v>1</v>
      </c>
      <c r="B5" s="146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17" ht="105.75" customHeight="1">
      <c r="A6" s="139"/>
      <c r="B6" s="146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17" ht="74.25" customHeight="1">
      <c r="A7" s="139"/>
      <c r="B7" s="146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139" t="s">
        <v>3</v>
      </c>
      <c r="B8" s="146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140" t="s">
        <v>204</v>
      </c>
      <c r="N8" s="141"/>
      <c r="O8" s="142"/>
      <c r="P8" s="56"/>
      <c r="Q8" s="56"/>
    </row>
    <row r="9" spans="1:17" ht="33.75" customHeight="1">
      <c r="A9" s="139"/>
      <c r="B9" s="146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139" t="s">
        <v>4</v>
      </c>
      <c r="B10" s="146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17" ht="40.5" customHeight="1">
      <c r="A11" s="139"/>
      <c r="B11" s="146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139" t="s">
        <v>5</v>
      </c>
      <c r="B12" s="146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17" ht="24" customHeight="1">
      <c r="A13" s="139"/>
      <c r="B13" s="146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139" t="s">
        <v>9</v>
      </c>
      <c r="B14" s="146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139"/>
      <c r="B15" s="146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57"/>
      <c r="AJ16" s="157"/>
      <c r="AK16" s="157"/>
      <c r="AZ16" s="157"/>
      <c r="BA16" s="157"/>
      <c r="BB16" s="157"/>
      <c r="BQ16" s="157"/>
      <c r="BR16" s="157"/>
      <c r="BS16" s="157"/>
      <c r="CH16" s="157"/>
      <c r="CI16" s="157"/>
      <c r="CJ16" s="157"/>
      <c r="CY16" s="157"/>
      <c r="CZ16" s="157"/>
      <c r="DA16" s="157"/>
      <c r="DP16" s="157"/>
      <c r="DQ16" s="157"/>
      <c r="DR16" s="157"/>
      <c r="EG16" s="157"/>
      <c r="EH16" s="157"/>
      <c r="EI16" s="157"/>
      <c r="EX16" s="157"/>
      <c r="EY16" s="157"/>
      <c r="EZ16" s="157"/>
      <c r="FO16" s="157"/>
      <c r="FP16" s="157"/>
      <c r="FQ16" s="157"/>
      <c r="GF16" s="157"/>
      <c r="GG16" s="157"/>
      <c r="GH16" s="157"/>
      <c r="GW16" s="157"/>
      <c r="GX16" s="157"/>
      <c r="GY16" s="157"/>
      <c r="HN16" s="157"/>
      <c r="HO16" s="157"/>
      <c r="HP16" s="157"/>
      <c r="IE16" s="157"/>
      <c r="IF16" s="157"/>
      <c r="IG16" s="157"/>
      <c r="IV16" s="157"/>
    </row>
    <row r="17" spans="1:17" ht="320.25" customHeight="1">
      <c r="A17" s="139" t="s">
        <v>6</v>
      </c>
      <c r="B17" s="146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139"/>
      <c r="B18" s="146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39" t="s">
        <v>7</v>
      </c>
      <c r="B19" s="146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75" customHeight="1">
      <c r="A20" s="139"/>
      <c r="B20" s="146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39" t="s">
        <v>8</v>
      </c>
      <c r="B21" s="146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139"/>
      <c r="B22" s="146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43" t="s">
        <v>14</v>
      </c>
      <c r="B23" s="148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75" customHeight="1">
      <c r="A24" s="145"/>
      <c r="B24" s="148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47" t="s">
        <v>15</v>
      </c>
      <c r="B25" s="148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75" customHeight="1">
      <c r="A26" s="147"/>
      <c r="B26" s="148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39" t="s">
        <v>93</v>
      </c>
      <c r="B31" s="146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139"/>
      <c r="B32" s="146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39" t="s">
        <v>95</v>
      </c>
      <c r="B34" s="146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39"/>
      <c r="B35" s="146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155" t="s">
        <v>97</v>
      </c>
      <c r="B36" s="153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156"/>
      <c r="B37" s="154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39" t="s">
        <v>99</v>
      </c>
      <c r="B39" s="146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158" t="s">
        <v>246</v>
      </c>
      <c r="I39" s="159"/>
      <c r="J39" s="159"/>
      <c r="K39" s="159"/>
      <c r="L39" s="159"/>
      <c r="M39" s="159"/>
      <c r="N39" s="159"/>
      <c r="O39" s="160"/>
      <c r="P39" s="55" t="s">
        <v>188</v>
      </c>
      <c r="Q39" s="56"/>
    </row>
    <row r="40" spans="1:17" ht="39.75" customHeight="1">
      <c r="A40" s="139" t="s">
        <v>10</v>
      </c>
      <c r="B40" s="146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39" t="s">
        <v>100</v>
      </c>
      <c r="B41" s="146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75" customHeight="1">
      <c r="A42" s="139"/>
      <c r="B42" s="146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39" t="s">
        <v>102</v>
      </c>
      <c r="B43" s="146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163" t="s">
        <v>191</v>
      </c>
      <c r="H43" s="164"/>
      <c r="I43" s="164"/>
      <c r="J43" s="164"/>
      <c r="K43" s="164"/>
      <c r="L43" s="164"/>
      <c r="M43" s="164"/>
      <c r="N43" s="164"/>
      <c r="O43" s="165"/>
      <c r="P43" s="56"/>
      <c r="Q43" s="56"/>
    </row>
    <row r="44" spans="1:17" ht="39.75" customHeight="1">
      <c r="A44" s="139"/>
      <c r="B44" s="146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39" t="s">
        <v>104</v>
      </c>
      <c r="B45" s="146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75" customHeight="1">
      <c r="A46" s="139" t="s">
        <v>12</v>
      </c>
      <c r="B46" s="146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150" t="s">
        <v>107</v>
      </c>
      <c r="B47" s="153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151"/>
      <c r="B48" s="154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50" t="s">
        <v>108</v>
      </c>
      <c r="B49" s="153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75" customHeight="1">
      <c r="A50" s="151"/>
      <c r="B50" s="154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39" t="s">
        <v>110</v>
      </c>
      <c r="B51" s="146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75" customHeight="1">
      <c r="A52" s="139"/>
      <c r="B52" s="146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39" t="s">
        <v>113</v>
      </c>
      <c r="B53" s="146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139"/>
      <c r="B54" s="146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39" t="s">
        <v>114</v>
      </c>
      <c r="B55" s="146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39"/>
      <c r="B56" s="146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39" t="s">
        <v>116</v>
      </c>
      <c r="B57" s="146" t="s">
        <v>117</v>
      </c>
      <c r="C57" s="53" t="s">
        <v>20</v>
      </c>
      <c r="D57" s="93" t="s">
        <v>234</v>
      </c>
      <c r="E57" s="92"/>
      <c r="F57" s="92" t="s">
        <v>235</v>
      </c>
      <c r="G57" s="149" t="s">
        <v>232</v>
      </c>
      <c r="H57" s="149"/>
      <c r="I57" s="92" t="s">
        <v>236</v>
      </c>
      <c r="J57" s="92" t="s">
        <v>237</v>
      </c>
      <c r="K57" s="140" t="s">
        <v>238</v>
      </c>
      <c r="L57" s="141"/>
      <c r="M57" s="141"/>
      <c r="N57" s="141"/>
      <c r="O57" s="142"/>
      <c r="P57" s="88" t="s">
        <v>198</v>
      </c>
      <c r="Q57" s="56"/>
    </row>
    <row r="58" spans="1:17" ht="39.75" customHeight="1">
      <c r="A58" s="139"/>
      <c r="B58" s="146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43" t="s">
        <v>119</v>
      </c>
      <c r="B59" s="143" t="s">
        <v>118</v>
      </c>
      <c r="C59" s="143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144"/>
      <c r="B60" s="144"/>
      <c r="C60" s="144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144"/>
      <c r="B61" s="144"/>
      <c r="C61" s="145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75" customHeight="1">
      <c r="A62" s="145"/>
      <c r="B62" s="145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139" t="s">
        <v>120</v>
      </c>
      <c r="B63" s="146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139"/>
      <c r="B64" s="146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147" t="s">
        <v>122</v>
      </c>
      <c r="B65" s="148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17" s="69" customFormat="1" ht="39.75" customHeight="1">
      <c r="A66" s="147"/>
      <c r="B66" s="148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139" t="s">
        <v>124</v>
      </c>
      <c r="B67" s="146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139"/>
      <c r="B68" s="146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150" t="s">
        <v>126</v>
      </c>
      <c r="B69" s="153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17" ht="39.75" customHeight="1">
      <c r="A70" s="151"/>
      <c r="B70" s="154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161" t="s">
        <v>254</v>
      </c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162" t="s">
        <v>215</v>
      </c>
      <c r="C79" s="162"/>
      <c r="D79" s="162"/>
      <c r="E79" s="162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  <mergeCell ref="B31:B32"/>
    <mergeCell ref="B45:B46"/>
    <mergeCell ref="A31:A32"/>
    <mergeCell ref="B23:B24"/>
    <mergeCell ref="CY16:DA16"/>
    <mergeCell ref="B43:B44"/>
    <mergeCell ref="B25:B26"/>
    <mergeCell ref="H39:O39"/>
    <mergeCell ref="BQ16:BS16"/>
    <mergeCell ref="IE16:IG16"/>
    <mergeCell ref="AI16:AK16"/>
    <mergeCell ref="A21:A22"/>
    <mergeCell ref="A39:A40"/>
    <mergeCell ref="A43:A44"/>
    <mergeCell ref="A47:A48"/>
    <mergeCell ref="B34:B35"/>
    <mergeCell ref="A34:A35"/>
    <mergeCell ref="AZ16:BB16"/>
    <mergeCell ref="EG16:EI16"/>
    <mergeCell ref="DP16:DR16"/>
    <mergeCell ref="CH16:CJ16"/>
    <mergeCell ref="B47:B48"/>
    <mergeCell ref="A41:A42"/>
    <mergeCell ref="B41:B42"/>
    <mergeCell ref="A51:A52"/>
    <mergeCell ref="B39:B40"/>
    <mergeCell ref="A25:A26"/>
    <mergeCell ref="A23:A24"/>
    <mergeCell ref="A45:A46"/>
    <mergeCell ref="B5:B7"/>
    <mergeCell ref="A8:A9"/>
    <mergeCell ref="A63:A64"/>
    <mergeCell ref="A36:A37"/>
    <mergeCell ref="B51:B52"/>
    <mergeCell ref="B49:B50"/>
    <mergeCell ref="B59:B62"/>
    <mergeCell ref="B57:B58"/>
    <mergeCell ref="B36:B37"/>
    <mergeCell ref="A49:A5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5:A66"/>
    <mergeCell ref="B65:B66"/>
    <mergeCell ref="G57:H57"/>
    <mergeCell ref="K57:O57"/>
    <mergeCell ref="A69:A70"/>
    <mergeCell ref="B3:C3"/>
    <mergeCell ref="B10:B11"/>
    <mergeCell ref="B17:B18"/>
    <mergeCell ref="B14:B15"/>
    <mergeCell ref="A19:A20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86"/>
  <sheetViews>
    <sheetView tabSelected="1" zoomScale="90" zoomScaleNormal="90" workbookViewId="0" topLeftCell="A1">
      <pane xSplit="3" ySplit="11" topLeftCell="D4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Q30" sqref="AQ30:AQ33"/>
    </sheetView>
  </sheetViews>
  <sheetFormatPr defaultColWidth="9.140625" defaultRowHeight="15"/>
  <cols>
    <col min="1" max="1" width="8.140625" style="39" customWidth="1"/>
    <col min="2" max="2" width="32.8515625" style="39" customWidth="1"/>
    <col min="3" max="3" width="21.7109375" style="39" bestFit="1" customWidth="1"/>
    <col min="4" max="4" width="14.28125" style="39" customWidth="1"/>
    <col min="5" max="5" width="13.7109375" style="39" customWidth="1"/>
    <col min="6" max="6" width="12.8515625" style="39" customWidth="1"/>
    <col min="7" max="41" width="13.140625" style="39" hidden="1" customWidth="1"/>
    <col min="42" max="42" width="0.2890625" style="39" hidden="1" customWidth="1"/>
    <col min="43" max="43" width="33.57421875" style="39" customWidth="1"/>
    <col min="44" max="45" width="9.140625" style="39" customWidth="1"/>
    <col min="46" max="46" width="24.421875" style="39" customWidth="1"/>
    <col min="47" max="16384" width="9.140625" style="39" customWidth="1"/>
  </cols>
  <sheetData>
    <row r="1" spans="1:43" ht="15.75">
      <c r="A1" s="194" t="s">
        <v>319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</row>
    <row r="2" spans="1:43" ht="15.75">
      <c r="A2" s="194" t="s">
        <v>320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</row>
    <row r="3" spans="1:43" ht="15.75">
      <c r="A3" s="194" t="s">
        <v>321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</row>
    <row r="4" spans="1:43" ht="15.75">
      <c r="A4" s="194" t="s">
        <v>322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</row>
    <row r="5" spans="1:43" ht="15.75">
      <c r="A5" s="194" t="s">
        <v>323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</row>
    <row r="7" spans="1:43" s="112" customFormat="1" ht="21.75" customHeight="1">
      <c r="A7" s="97" t="s">
        <v>317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</row>
    <row r="8" spans="1:43" s="113" customFormat="1" ht="20.25" customHeight="1">
      <c r="A8" s="190" t="s">
        <v>260</v>
      </c>
      <c r="B8" s="190" t="s">
        <v>256</v>
      </c>
      <c r="C8" s="190" t="s">
        <v>40</v>
      </c>
      <c r="D8" s="189" t="s">
        <v>263</v>
      </c>
      <c r="E8" s="189"/>
      <c r="F8" s="190" t="s">
        <v>262</v>
      </c>
      <c r="G8" s="186" t="s">
        <v>17</v>
      </c>
      <c r="H8" s="187"/>
      <c r="I8" s="188"/>
      <c r="J8" s="186" t="s">
        <v>18</v>
      </c>
      <c r="K8" s="187"/>
      <c r="L8" s="188"/>
      <c r="M8" s="186" t="s">
        <v>22</v>
      </c>
      <c r="N8" s="187"/>
      <c r="O8" s="188"/>
      <c r="P8" s="186" t="s">
        <v>24</v>
      </c>
      <c r="Q8" s="187"/>
      <c r="R8" s="188"/>
      <c r="S8" s="186" t="s">
        <v>25</v>
      </c>
      <c r="T8" s="187"/>
      <c r="U8" s="188"/>
      <c r="V8" s="186" t="s">
        <v>26</v>
      </c>
      <c r="W8" s="187"/>
      <c r="X8" s="188"/>
      <c r="Y8" s="186" t="s">
        <v>28</v>
      </c>
      <c r="Z8" s="187"/>
      <c r="AA8" s="188"/>
      <c r="AB8" s="186" t="s">
        <v>29</v>
      </c>
      <c r="AC8" s="187"/>
      <c r="AD8" s="188"/>
      <c r="AE8" s="186" t="s">
        <v>30</v>
      </c>
      <c r="AF8" s="187"/>
      <c r="AG8" s="188"/>
      <c r="AH8" s="186" t="s">
        <v>32</v>
      </c>
      <c r="AI8" s="187"/>
      <c r="AJ8" s="188"/>
      <c r="AK8" s="186" t="s">
        <v>33</v>
      </c>
      <c r="AL8" s="187"/>
      <c r="AM8" s="188"/>
      <c r="AN8" s="186" t="s">
        <v>34</v>
      </c>
      <c r="AO8" s="187"/>
      <c r="AP8" s="188"/>
      <c r="AQ8" s="184" t="s">
        <v>264</v>
      </c>
    </row>
    <row r="9" spans="1:43" s="113" customFormat="1" ht="21.75" customHeight="1">
      <c r="A9" s="190"/>
      <c r="B9" s="190"/>
      <c r="C9" s="190"/>
      <c r="D9" s="190" t="s">
        <v>318</v>
      </c>
      <c r="E9" s="190" t="s">
        <v>261</v>
      </c>
      <c r="F9" s="190"/>
      <c r="G9" s="182" t="s">
        <v>20</v>
      </c>
      <c r="H9" s="182" t="s">
        <v>276</v>
      </c>
      <c r="I9" s="182" t="s">
        <v>19</v>
      </c>
      <c r="J9" s="182" t="s">
        <v>20</v>
      </c>
      <c r="K9" s="182" t="s">
        <v>276</v>
      </c>
      <c r="L9" s="182" t="s">
        <v>19</v>
      </c>
      <c r="M9" s="182" t="s">
        <v>20</v>
      </c>
      <c r="N9" s="182" t="s">
        <v>276</v>
      </c>
      <c r="O9" s="182" t="s">
        <v>19</v>
      </c>
      <c r="P9" s="182" t="s">
        <v>20</v>
      </c>
      <c r="Q9" s="182" t="s">
        <v>276</v>
      </c>
      <c r="R9" s="182" t="s">
        <v>19</v>
      </c>
      <c r="S9" s="182" t="s">
        <v>20</v>
      </c>
      <c r="T9" s="182" t="s">
        <v>276</v>
      </c>
      <c r="U9" s="182" t="s">
        <v>19</v>
      </c>
      <c r="V9" s="182" t="s">
        <v>20</v>
      </c>
      <c r="W9" s="182" t="s">
        <v>276</v>
      </c>
      <c r="X9" s="182" t="s">
        <v>19</v>
      </c>
      <c r="Y9" s="182" t="s">
        <v>20</v>
      </c>
      <c r="Z9" s="182" t="s">
        <v>276</v>
      </c>
      <c r="AA9" s="182" t="s">
        <v>19</v>
      </c>
      <c r="AB9" s="182" t="s">
        <v>20</v>
      </c>
      <c r="AC9" s="182" t="s">
        <v>276</v>
      </c>
      <c r="AD9" s="182" t="s">
        <v>19</v>
      </c>
      <c r="AE9" s="182" t="s">
        <v>20</v>
      </c>
      <c r="AF9" s="182" t="s">
        <v>276</v>
      </c>
      <c r="AG9" s="182" t="s">
        <v>19</v>
      </c>
      <c r="AH9" s="182" t="s">
        <v>20</v>
      </c>
      <c r="AI9" s="182" t="s">
        <v>276</v>
      </c>
      <c r="AJ9" s="182" t="s">
        <v>19</v>
      </c>
      <c r="AK9" s="182" t="s">
        <v>20</v>
      </c>
      <c r="AL9" s="182" t="s">
        <v>276</v>
      </c>
      <c r="AM9" s="182" t="s">
        <v>19</v>
      </c>
      <c r="AN9" s="182" t="s">
        <v>20</v>
      </c>
      <c r="AO9" s="182" t="s">
        <v>276</v>
      </c>
      <c r="AP9" s="182" t="s">
        <v>19</v>
      </c>
      <c r="AQ9" s="185"/>
    </row>
    <row r="10" spans="1:43" s="113" customFormat="1" ht="29.25" customHeight="1">
      <c r="A10" s="190"/>
      <c r="B10" s="190"/>
      <c r="C10" s="190"/>
      <c r="D10" s="190"/>
      <c r="E10" s="190"/>
      <c r="F10" s="190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5"/>
    </row>
    <row r="11" spans="1:43" s="113" customFormat="1" ht="12.75">
      <c r="A11" s="114">
        <v>1</v>
      </c>
      <c r="B11" s="98">
        <v>2</v>
      </c>
      <c r="C11" s="98">
        <v>4</v>
      </c>
      <c r="D11" s="114">
        <v>5</v>
      </c>
      <c r="E11" s="98">
        <v>6</v>
      </c>
      <c r="F11" s="114">
        <v>7</v>
      </c>
      <c r="G11" s="98">
        <v>8</v>
      </c>
      <c r="H11" s="114">
        <v>9</v>
      </c>
      <c r="I11" s="98">
        <v>10</v>
      </c>
      <c r="J11" s="114">
        <v>11</v>
      </c>
      <c r="K11" s="98">
        <v>12</v>
      </c>
      <c r="L11" s="114">
        <v>13</v>
      </c>
      <c r="M11" s="98">
        <v>14</v>
      </c>
      <c r="N11" s="114">
        <v>15</v>
      </c>
      <c r="O11" s="98">
        <v>16</v>
      </c>
      <c r="P11" s="114">
        <v>17</v>
      </c>
      <c r="Q11" s="98">
        <v>18</v>
      </c>
      <c r="R11" s="114">
        <v>19</v>
      </c>
      <c r="S11" s="98">
        <v>20</v>
      </c>
      <c r="T11" s="114">
        <v>21</v>
      </c>
      <c r="U11" s="98">
        <v>22</v>
      </c>
      <c r="V11" s="114">
        <v>23</v>
      </c>
      <c r="W11" s="98">
        <v>24</v>
      </c>
      <c r="X11" s="114">
        <v>25</v>
      </c>
      <c r="Y11" s="98">
        <v>26</v>
      </c>
      <c r="Z11" s="114">
        <v>27</v>
      </c>
      <c r="AA11" s="98">
        <v>28</v>
      </c>
      <c r="AB11" s="114">
        <v>29</v>
      </c>
      <c r="AC11" s="98">
        <v>30</v>
      </c>
      <c r="AD11" s="114">
        <v>31</v>
      </c>
      <c r="AE11" s="98">
        <v>32</v>
      </c>
      <c r="AF11" s="114">
        <v>33</v>
      </c>
      <c r="AG11" s="98">
        <v>34</v>
      </c>
      <c r="AH11" s="114">
        <v>35</v>
      </c>
      <c r="AI11" s="98">
        <v>36</v>
      </c>
      <c r="AJ11" s="114">
        <v>37</v>
      </c>
      <c r="AK11" s="98">
        <v>38</v>
      </c>
      <c r="AL11" s="114">
        <v>39</v>
      </c>
      <c r="AM11" s="98">
        <v>40</v>
      </c>
      <c r="AN11" s="114">
        <v>41</v>
      </c>
      <c r="AO11" s="98">
        <v>42</v>
      </c>
      <c r="AP11" s="114">
        <v>43</v>
      </c>
      <c r="AQ11" s="98">
        <v>44</v>
      </c>
    </row>
    <row r="12" spans="1:43" s="117" customFormat="1" ht="18" customHeight="1">
      <c r="A12" s="195" t="s">
        <v>255</v>
      </c>
      <c r="B12" s="196"/>
      <c r="C12" s="197" t="s">
        <v>41</v>
      </c>
      <c r="D12" s="109">
        <f>D19+D30+D52+D61</f>
        <v>353829.91</v>
      </c>
      <c r="E12" s="109">
        <f>E14+E15</f>
        <v>56850.299999999996</v>
      </c>
      <c r="F12" s="109">
        <f>E12/D12*100</f>
        <v>16.06712671633667</v>
      </c>
      <c r="G12" s="102">
        <f>G13+G14+G15</f>
        <v>84048.48</v>
      </c>
      <c r="H12" s="102">
        <f aca="true" t="shared" si="0" ref="H12:W12">H13+H14+H15</f>
        <v>2172.2</v>
      </c>
      <c r="I12" s="102">
        <f aca="true" t="shared" si="1" ref="I12:I17">H12/G12*100</f>
        <v>2.5844607778748645</v>
      </c>
      <c r="J12" s="102">
        <f t="shared" si="0"/>
        <v>22321.49</v>
      </c>
      <c r="K12" s="102">
        <f t="shared" si="0"/>
        <v>5595.8</v>
      </c>
      <c r="L12" s="102">
        <f>K12/J12*100</f>
        <v>25.06911500979549</v>
      </c>
      <c r="M12" s="102">
        <f t="shared" si="0"/>
        <v>5229.379999999999</v>
      </c>
      <c r="N12" s="102">
        <f t="shared" si="0"/>
        <v>49080.899999999994</v>
      </c>
      <c r="O12" s="102">
        <f>N12/M12*100</f>
        <v>938.560594181337</v>
      </c>
      <c r="P12" s="102">
        <f t="shared" si="0"/>
        <v>22560.800000000003</v>
      </c>
      <c r="Q12" s="102">
        <f t="shared" si="0"/>
        <v>0</v>
      </c>
      <c r="R12" s="102">
        <f>Q12/P12*100</f>
        <v>0</v>
      </c>
      <c r="S12" s="102">
        <f t="shared" si="0"/>
        <v>46413.82</v>
      </c>
      <c r="T12" s="102">
        <f t="shared" si="0"/>
        <v>0</v>
      </c>
      <c r="U12" s="102">
        <f>T12/S12*100</f>
        <v>0</v>
      </c>
      <c r="V12" s="102">
        <f t="shared" si="0"/>
        <v>30562.82</v>
      </c>
      <c r="W12" s="102">
        <f t="shared" si="0"/>
        <v>0</v>
      </c>
      <c r="X12" s="102">
        <f>W12/V12*100</f>
        <v>0</v>
      </c>
      <c r="Y12" s="102">
        <f>Y13+Y14+Y15</f>
        <v>27875.35</v>
      </c>
      <c r="Z12" s="102">
        <f>Z13+Z14+Z15</f>
        <v>0</v>
      </c>
      <c r="AA12" s="102">
        <f>Z12/Y12*100</f>
        <v>0</v>
      </c>
      <c r="AB12" s="102">
        <f>AB13+AB14+AB15</f>
        <v>28545.4</v>
      </c>
      <c r="AC12" s="102">
        <f>AC13+AC14+AC15</f>
        <v>0</v>
      </c>
      <c r="AD12" s="102">
        <f>AC12/AB12*100</f>
        <v>0</v>
      </c>
      <c r="AE12" s="102">
        <f>AE13+AE14+AE15</f>
        <v>19448.2</v>
      </c>
      <c r="AF12" s="102">
        <f>AF13+AF14+AF15</f>
        <v>0</v>
      </c>
      <c r="AG12" s="102">
        <f>AF12/AE12*100</f>
        <v>0</v>
      </c>
      <c r="AH12" s="102">
        <f>AH13+AH14+AH15</f>
        <v>17610.449999999997</v>
      </c>
      <c r="AI12" s="102">
        <f>AI13+AI14+AI15</f>
        <v>0</v>
      </c>
      <c r="AJ12" s="102">
        <f>AI12/AH12*100</f>
        <v>0</v>
      </c>
      <c r="AK12" s="102">
        <f>AK13+AK14+AK15</f>
        <v>4308.849999999999</v>
      </c>
      <c r="AL12" s="102">
        <f>AL13+AL14+AL15</f>
        <v>0</v>
      </c>
      <c r="AM12" s="102">
        <f>AL12/AK12*100</f>
        <v>0</v>
      </c>
      <c r="AN12" s="102">
        <f>AN13+AN14+AN15</f>
        <v>44904.869999999995</v>
      </c>
      <c r="AO12" s="102">
        <f>AO13+AO14+AO15</f>
        <v>0</v>
      </c>
      <c r="AP12" s="102">
        <f>AO12/AN12*100</f>
        <v>0</v>
      </c>
      <c r="AQ12" s="115"/>
    </row>
    <row r="13" spans="1:43" s="117" customFormat="1" ht="18" customHeight="1">
      <c r="A13" s="198"/>
      <c r="B13" s="199"/>
      <c r="C13" s="200" t="s">
        <v>37</v>
      </c>
      <c r="D13" s="110">
        <f>D62</f>
        <v>29.2</v>
      </c>
      <c r="E13" s="110">
        <f>E62</f>
        <v>0</v>
      </c>
      <c r="F13" s="109">
        <f>E13/D13*100</f>
        <v>0</v>
      </c>
      <c r="G13" s="103">
        <f>G62</f>
        <v>0</v>
      </c>
      <c r="H13" s="103">
        <f aca="true" t="shared" si="2" ref="H13:W13">H62</f>
        <v>0</v>
      </c>
      <c r="I13" s="102" t="e">
        <f t="shared" si="1"/>
        <v>#DIV/0!</v>
      </c>
      <c r="J13" s="103">
        <f t="shared" si="2"/>
        <v>0</v>
      </c>
      <c r="K13" s="103">
        <f t="shared" si="2"/>
        <v>0</v>
      </c>
      <c r="L13" s="102" t="e">
        <f aca="true" t="shared" si="3" ref="L13:L76">K13/J13*100</f>
        <v>#DIV/0!</v>
      </c>
      <c r="M13" s="103">
        <f t="shared" si="2"/>
        <v>0</v>
      </c>
      <c r="N13" s="103">
        <f t="shared" si="2"/>
        <v>0</v>
      </c>
      <c r="O13" s="102" t="e">
        <f aca="true" t="shared" si="4" ref="O13:O76">N13/M13*100</f>
        <v>#DIV/0!</v>
      </c>
      <c r="P13" s="103">
        <f t="shared" si="2"/>
        <v>0</v>
      </c>
      <c r="Q13" s="103">
        <f t="shared" si="2"/>
        <v>0</v>
      </c>
      <c r="R13" s="102" t="e">
        <f aca="true" t="shared" si="5" ref="R13:R76">Q13/P13*100</f>
        <v>#DIV/0!</v>
      </c>
      <c r="S13" s="103">
        <f t="shared" si="2"/>
        <v>0</v>
      </c>
      <c r="T13" s="103">
        <f t="shared" si="2"/>
        <v>0</v>
      </c>
      <c r="U13" s="102" t="e">
        <f aca="true" t="shared" si="6" ref="U13:U76">T13/S13*100</f>
        <v>#DIV/0!</v>
      </c>
      <c r="V13" s="103">
        <f t="shared" si="2"/>
        <v>29.2</v>
      </c>
      <c r="W13" s="103">
        <f t="shared" si="2"/>
        <v>0</v>
      </c>
      <c r="X13" s="102">
        <f aca="true" t="shared" si="7" ref="X13:X76">W13/V13*100</f>
        <v>0</v>
      </c>
      <c r="Y13" s="103">
        <f aca="true" t="shared" si="8" ref="Y13:AN13">Y62</f>
        <v>0</v>
      </c>
      <c r="Z13" s="103">
        <f t="shared" si="8"/>
        <v>0</v>
      </c>
      <c r="AA13" s="102" t="e">
        <f aca="true" t="shared" si="9" ref="AA13:AA76">Z13/Y13*100</f>
        <v>#DIV/0!</v>
      </c>
      <c r="AB13" s="103">
        <f t="shared" si="8"/>
        <v>0</v>
      </c>
      <c r="AC13" s="103">
        <f t="shared" si="8"/>
        <v>0</v>
      </c>
      <c r="AD13" s="102" t="e">
        <f aca="true" t="shared" si="10" ref="AD13:AD76">AC13/AB13*100</f>
        <v>#DIV/0!</v>
      </c>
      <c r="AE13" s="103">
        <f t="shared" si="8"/>
        <v>0</v>
      </c>
      <c r="AF13" s="103">
        <f t="shared" si="8"/>
        <v>0</v>
      </c>
      <c r="AG13" s="102" t="e">
        <f aca="true" t="shared" si="11" ref="AG13:AG76">AF13/AE13*100</f>
        <v>#DIV/0!</v>
      </c>
      <c r="AH13" s="103">
        <f t="shared" si="8"/>
        <v>0</v>
      </c>
      <c r="AI13" s="103">
        <f t="shared" si="8"/>
        <v>0</v>
      </c>
      <c r="AJ13" s="102" t="e">
        <f aca="true" t="shared" si="12" ref="AJ13:AJ76">AI13/AH13*100</f>
        <v>#DIV/0!</v>
      </c>
      <c r="AK13" s="103">
        <f t="shared" si="8"/>
        <v>0</v>
      </c>
      <c r="AL13" s="103">
        <f t="shared" si="8"/>
        <v>0</v>
      </c>
      <c r="AM13" s="102" t="e">
        <f aca="true" t="shared" si="13" ref="AM13:AM76">AL13/AK13*100</f>
        <v>#DIV/0!</v>
      </c>
      <c r="AN13" s="103">
        <f t="shared" si="8"/>
        <v>0</v>
      </c>
      <c r="AO13" s="103">
        <f>AO62</f>
        <v>0</v>
      </c>
      <c r="AP13" s="102" t="e">
        <f aca="true" t="shared" si="14" ref="AP13:AP76">AO13/AN13*100</f>
        <v>#DIV/0!</v>
      </c>
      <c r="AQ13" s="116"/>
    </row>
    <row r="14" spans="1:43" s="117" customFormat="1" ht="25.5" customHeight="1">
      <c r="A14" s="198"/>
      <c r="B14" s="199"/>
      <c r="C14" s="200" t="s">
        <v>2</v>
      </c>
      <c r="D14" s="110">
        <f>D20+D31+D63</f>
        <v>181994.7</v>
      </c>
      <c r="E14" s="110">
        <f>E20+E31+E63</f>
        <v>80.7</v>
      </c>
      <c r="F14" s="109">
        <f>E14/D14*100</f>
        <v>0.04434195061724325</v>
      </c>
      <c r="G14" s="103">
        <f>G20+G31+G63</f>
        <v>77895.5</v>
      </c>
      <c r="H14" s="103">
        <f aca="true" t="shared" si="15" ref="H14:W14">H20+H31+H63</f>
        <v>0</v>
      </c>
      <c r="I14" s="102">
        <f t="shared" si="1"/>
        <v>0</v>
      </c>
      <c r="J14" s="103">
        <f t="shared" si="15"/>
        <v>37.9</v>
      </c>
      <c r="K14" s="103">
        <f t="shared" si="15"/>
        <v>24.7</v>
      </c>
      <c r="L14" s="102">
        <f t="shared" si="3"/>
        <v>65.17150395778364</v>
      </c>
      <c r="M14" s="103">
        <f t="shared" si="15"/>
        <v>277.9</v>
      </c>
      <c r="N14" s="103">
        <f t="shared" si="15"/>
        <v>56</v>
      </c>
      <c r="O14" s="102">
        <f t="shared" si="4"/>
        <v>20.151133501259448</v>
      </c>
      <c r="P14" s="103">
        <f t="shared" si="15"/>
        <v>439</v>
      </c>
      <c r="Q14" s="103">
        <f t="shared" si="15"/>
        <v>0</v>
      </c>
      <c r="R14" s="102">
        <f t="shared" si="5"/>
        <v>0</v>
      </c>
      <c r="S14" s="103">
        <f t="shared" si="15"/>
        <v>27223.3</v>
      </c>
      <c r="T14" s="103">
        <f t="shared" si="15"/>
        <v>0</v>
      </c>
      <c r="U14" s="102">
        <f t="shared" si="6"/>
        <v>0</v>
      </c>
      <c r="V14" s="103">
        <f t="shared" si="15"/>
        <v>11279.3</v>
      </c>
      <c r="W14" s="103">
        <f t="shared" si="15"/>
        <v>0</v>
      </c>
      <c r="X14" s="102">
        <f t="shared" si="7"/>
        <v>0</v>
      </c>
      <c r="Y14" s="103">
        <f aca="true" t="shared" si="16" ref="Y14:AN14">Y20+Y31+Y63</f>
        <v>9855.1</v>
      </c>
      <c r="Z14" s="103">
        <f t="shared" si="16"/>
        <v>0</v>
      </c>
      <c r="AA14" s="102">
        <f t="shared" si="9"/>
        <v>0</v>
      </c>
      <c r="AB14" s="103">
        <f t="shared" si="16"/>
        <v>16139.199999999999</v>
      </c>
      <c r="AC14" s="103">
        <f t="shared" si="16"/>
        <v>0</v>
      </c>
      <c r="AD14" s="102">
        <f t="shared" si="10"/>
        <v>0</v>
      </c>
      <c r="AE14" s="103">
        <f t="shared" si="16"/>
        <v>14595</v>
      </c>
      <c r="AF14" s="103">
        <f t="shared" si="16"/>
        <v>0</v>
      </c>
      <c r="AG14" s="102">
        <f t="shared" si="11"/>
        <v>0</v>
      </c>
      <c r="AH14" s="103">
        <f t="shared" si="16"/>
        <v>12173.9</v>
      </c>
      <c r="AI14" s="103">
        <f t="shared" si="16"/>
        <v>0</v>
      </c>
      <c r="AJ14" s="102">
        <f t="shared" si="12"/>
        <v>0</v>
      </c>
      <c r="AK14" s="103">
        <f t="shared" si="16"/>
        <v>22.4</v>
      </c>
      <c r="AL14" s="103">
        <f t="shared" si="16"/>
        <v>0</v>
      </c>
      <c r="AM14" s="102">
        <f t="shared" si="13"/>
        <v>0</v>
      </c>
      <c r="AN14" s="103">
        <f t="shared" si="16"/>
        <v>12056.199999999999</v>
      </c>
      <c r="AO14" s="103">
        <f>AO20+AO31+AO63</f>
        <v>0</v>
      </c>
      <c r="AP14" s="102">
        <f t="shared" si="14"/>
        <v>0</v>
      </c>
      <c r="AQ14" s="116"/>
    </row>
    <row r="15" spans="1:43" s="117" customFormat="1" ht="18" customHeight="1">
      <c r="A15" s="198"/>
      <c r="B15" s="199"/>
      <c r="C15" s="200" t="s">
        <v>257</v>
      </c>
      <c r="D15" s="110">
        <f>D21+D32+D53+D64</f>
        <v>171806.01</v>
      </c>
      <c r="E15" s="110">
        <f>E21+E32+E53+E64</f>
        <v>56769.6</v>
      </c>
      <c r="F15" s="109">
        <f>E15/D15*100</f>
        <v>33.042848733871416</v>
      </c>
      <c r="G15" s="103">
        <f>G21+G32+G53+G64</f>
        <v>6152.98</v>
      </c>
      <c r="H15" s="103">
        <f aca="true" t="shared" si="17" ref="H15:W15">H21+H32+H53+H64</f>
        <v>2172.2</v>
      </c>
      <c r="I15" s="102">
        <f t="shared" si="1"/>
        <v>35.303218928064126</v>
      </c>
      <c r="J15" s="103">
        <f t="shared" si="17"/>
        <v>22283.59</v>
      </c>
      <c r="K15" s="103">
        <f t="shared" si="17"/>
        <v>5571.1</v>
      </c>
      <c r="L15" s="102">
        <f t="shared" si="3"/>
        <v>25.000908740467764</v>
      </c>
      <c r="M15" s="103">
        <f t="shared" si="17"/>
        <v>4951.48</v>
      </c>
      <c r="N15" s="103">
        <f t="shared" si="17"/>
        <v>49024.899999999994</v>
      </c>
      <c r="O15" s="102">
        <f t="shared" si="4"/>
        <v>990.1059885125255</v>
      </c>
      <c r="P15" s="103">
        <f t="shared" si="17"/>
        <v>22121.800000000003</v>
      </c>
      <c r="Q15" s="103">
        <f t="shared" si="17"/>
        <v>0</v>
      </c>
      <c r="R15" s="102">
        <f t="shared" si="5"/>
        <v>0</v>
      </c>
      <c r="S15" s="103">
        <f t="shared" si="17"/>
        <v>19190.52</v>
      </c>
      <c r="T15" s="103">
        <f t="shared" si="17"/>
        <v>0</v>
      </c>
      <c r="U15" s="102">
        <f t="shared" si="6"/>
        <v>0</v>
      </c>
      <c r="V15" s="103">
        <f t="shared" si="17"/>
        <v>19254.32</v>
      </c>
      <c r="W15" s="103">
        <f t="shared" si="17"/>
        <v>0</v>
      </c>
      <c r="X15" s="102">
        <f t="shared" si="7"/>
        <v>0</v>
      </c>
      <c r="Y15" s="103">
        <f aca="true" t="shared" si="18" ref="Y15:AN15">Y21+Y32+Y53+Y64</f>
        <v>18020.25</v>
      </c>
      <c r="Z15" s="103">
        <f t="shared" si="18"/>
        <v>0</v>
      </c>
      <c r="AA15" s="102">
        <f t="shared" si="9"/>
        <v>0</v>
      </c>
      <c r="AB15" s="103">
        <f t="shared" si="18"/>
        <v>12406.2</v>
      </c>
      <c r="AC15" s="103">
        <f t="shared" si="18"/>
        <v>0</v>
      </c>
      <c r="AD15" s="102">
        <f t="shared" si="10"/>
        <v>0</v>
      </c>
      <c r="AE15" s="103">
        <f t="shared" si="18"/>
        <v>4853.2</v>
      </c>
      <c r="AF15" s="103">
        <f t="shared" si="18"/>
        <v>0</v>
      </c>
      <c r="AG15" s="102">
        <f t="shared" si="11"/>
        <v>0</v>
      </c>
      <c r="AH15" s="103">
        <f t="shared" si="18"/>
        <v>5436.549999999999</v>
      </c>
      <c r="AI15" s="103">
        <f t="shared" si="18"/>
        <v>0</v>
      </c>
      <c r="AJ15" s="102">
        <f t="shared" si="12"/>
        <v>0</v>
      </c>
      <c r="AK15" s="103">
        <f t="shared" si="18"/>
        <v>4286.45</v>
      </c>
      <c r="AL15" s="103">
        <f t="shared" si="18"/>
        <v>0</v>
      </c>
      <c r="AM15" s="102">
        <f t="shared" si="13"/>
        <v>0</v>
      </c>
      <c r="AN15" s="103">
        <f t="shared" si="18"/>
        <v>32848.67</v>
      </c>
      <c r="AO15" s="103">
        <f>AO21+AO32+AO53+AO64</f>
        <v>0</v>
      </c>
      <c r="AP15" s="102">
        <f t="shared" si="14"/>
        <v>0</v>
      </c>
      <c r="AQ15" s="116"/>
    </row>
    <row r="16" spans="1:43" s="117" customFormat="1" ht="18" customHeight="1">
      <c r="A16" s="198"/>
      <c r="B16" s="199"/>
      <c r="C16" s="200" t="s">
        <v>36</v>
      </c>
      <c r="D16" s="110"/>
      <c r="E16" s="110"/>
      <c r="F16" s="109"/>
      <c r="G16" s="103"/>
      <c r="H16" s="103"/>
      <c r="I16" s="102" t="e">
        <f t="shared" si="1"/>
        <v>#DIV/0!</v>
      </c>
      <c r="J16" s="103"/>
      <c r="K16" s="103"/>
      <c r="L16" s="102" t="e">
        <f t="shared" si="3"/>
        <v>#DIV/0!</v>
      </c>
      <c r="M16" s="103"/>
      <c r="N16" s="103"/>
      <c r="O16" s="102" t="e">
        <f t="shared" si="4"/>
        <v>#DIV/0!</v>
      </c>
      <c r="P16" s="103"/>
      <c r="Q16" s="103"/>
      <c r="R16" s="102" t="e">
        <f t="shared" si="5"/>
        <v>#DIV/0!</v>
      </c>
      <c r="S16" s="103"/>
      <c r="T16" s="103"/>
      <c r="U16" s="102" t="e">
        <f t="shared" si="6"/>
        <v>#DIV/0!</v>
      </c>
      <c r="V16" s="103"/>
      <c r="W16" s="103"/>
      <c r="X16" s="102" t="e">
        <f t="shared" si="7"/>
        <v>#DIV/0!</v>
      </c>
      <c r="Y16" s="103"/>
      <c r="Z16" s="103"/>
      <c r="AA16" s="102" t="e">
        <f t="shared" si="9"/>
        <v>#DIV/0!</v>
      </c>
      <c r="AB16" s="103"/>
      <c r="AC16" s="103"/>
      <c r="AD16" s="102" t="e">
        <f t="shared" si="10"/>
        <v>#DIV/0!</v>
      </c>
      <c r="AE16" s="103"/>
      <c r="AF16" s="103"/>
      <c r="AG16" s="102" t="e">
        <f t="shared" si="11"/>
        <v>#DIV/0!</v>
      </c>
      <c r="AH16" s="103"/>
      <c r="AI16" s="103"/>
      <c r="AJ16" s="102" t="e">
        <f t="shared" si="12"/>
        <v>#DIV/0!</v>
      </c>
      <c r="AK16" s="103"/>
      <c r="AL16" s="103"/>
      <c r="AM16" s="102" t="e">
        <f t="shared" si="13"/>
        <v>#DIV/0!</v>
      </c>
      <c r="AN16" s="103"/>
      <c r="AO16" s="103"/>
      <c r="AP16" s="102" t="e">
        <f t="shared" si="14"/>
        <v>#DIV/0!</v>
      </c>
      <c r="AQ16" s="116"/>
    </row>
    <row r="17" spans="1:43" s="117" customFormat="1" ht="18" customHeight="1">
      <c r="A17" s="198"/>
      <c r="B17" s="199"/>
      <c r="C17" s="200" t="s">
        <v>267</v>
      </c>
      <c r="D17" s="110">
        <f>D66</f>
        <v>0</v>
      </c>
      <c r="E17" s="110">
        <f>E66</f>
        <v>0</v>
      </c>
      <c r="F17" s="109"/>
      <c r="G17" s="103">
        <f>G66</f>
        <v>0</v>
      </c>
      <c r="H17" s="103">
        <f aca="true" t="shared" si="19" ref="H17:W17">H66</f>
        <v>0</v>
      </c>
      <c r="I17" s="102" t="e">
        <f t="shared" si="1"/>
        <v>#DIV/0!</v>
      </c>
      <c r="J17" s="103">
        <f t="shared" si="19"/>
        <v>0</v>
      </c>
      <c r="K17" s="103">
        <f t="shared" si="19"/>
        <v>0</v>
      </c>
      <c r="L17" s="102" t="e">
        <f t="shared" si="3"/>
        <v>#DIV/0!</v>
      </c>
      <c r="M17" s="103">
        <f t="shared" si="19"/>
        <v>0</v>
      </c>
      <c r="N17" s="103">
        <f t="shared" si="19"/>
        <v>0</v>
      </c>
      <c r="O17" s="102" t="e">
        <f t="shared" si="4"/>
        <v>#DIV/0!</v>
      </c>
      <c r="P17" s="103">
        <f t="shared" si="19"/>
        <v>0</v>
      </c>
      <c r="Q17" s="103">
        <f t="shared" si="19"/>
        <v>0</v>
      </c>
      <c r="R17" s="102" t="e">
        <f t="shared" si="5"/>
        <v>#DIV/0!</v>
      </c>
      <c r="S17" s="103">
        <f t="shared" si="19"/>
        <v>0</v>
      </c>
      <c r="T17" s="103">
        <f t="shared" si="19"/>
        <v>0</v>
      </c>
      <c r="U17" s="102" t="e">
        <f t="shared" si="6"/>
        <v>#DIV/0!</v>
      </c>
      <c r="V17" s="103">
        <f t="shared" si="19"/>
        <v>23.7</v>
      </c>
      <c r="W17" s="103">
        <f t="shared" si="19"/>
        <v>0</v>
      </c>
      <c r="X17" s="102">
        <f t="shared" si="7"/>
        <v>0</v>
      </c>
      <c r="Y17" s="103">
        <f aca="true" t="shared" si="20" ref="Y17:AN17">Y66</f>
        <v>0</v>
      </c>
      <c r="Z17" s="103">
        <f t="shared" si="20"/>
        <v>0</v>
      </c>
      <c r="AA17" s="102" t="e">
        <f t="shared" si="9"/>
        <v>#DIV/0!</v>
      </c>
      <c r="AB17" s="103">
        <f t="shared" si="20"/>
        <v>0</v>
      </c>
      <c r="AC17" s="103">
        <f t="shared" si="20"/>
        <v>0</v>
      </c>
      <c r="AD17" s="102" t="e">
        <f t="shared" si="10"/>
        <v>#DIV/0!</v>
      </c>
      <c r="AE17" s="103">
        <f t="shared" si="20"/>
        <v>0</v>
      </c>
      <c r="AF17" s="103">
        <f t="shared" si="20"/>
        <v>0</v>
      </c>
      <c r="AG17" s="102" t="e">
        <f t="shared" si="11"/>
        <v>#DIV/0!</v>
      </c>
      <c r="AH17" s="103">
        <f t="shared" si="20"/>
        <v>0</v>
      </c>
      <c r="AI17" s="103">
        <f t="shared" si="20"/>
        <v>0</v>
      </c>
      <c r="AJ17" s="102" t="e">
        <f t="shared" si="12"/>
        <v>#DIV/0!</v>
      </c>
      <c r="AK17" s="103">
        <f t="shared" si="20"/>
        <v>0</v>
      </c>
      <c r="AL17" s="103">
        <f t="shared" si="20"/>
        <v>0</v>
      </c>
      <c r="AM17" s="102" t="e">
        <f t="shared" si="13"/>
        <v>#DIV/0!</v>
      </c>
      <c r="AN17" s="103">
        <f t="shared" si="20"/>
        <v>0</v>
      </c>
      <c r="AO17" s="103">
        <f>AO66</f>
        <v>0</v>
      </c>
      <c r="AP17" s="102" t="e">
        <f t="shared" si="14"/>
        <v>#DIV/0!</v>
      </c>
      <c r="AQ17" s="116"/>
    </row>
    <row r="18" spans="1:43" s="117" customFormat="1" ht="60">
      <c r="A18" s="198"/>
      <c r="B18" s="199"/>
      <c r="C18" s="200" t="s">
        <v>266</v>
      </c>
      <c r="D18" s="110">
        <f>D67</f>
        <v>0</v>
      </c>
      <c r="E18" s="110">
        <f>E67</f>
        <v>0</v>
      </c>
      <c r="F18" s="109"/>
      <c r="G18" s="103">
        <f>G45+G67</f>
        <v>0</v>
      </c>
      <c r="H18" s="103">
        <f aca="true" t="shared" si="21" ref="H18:W18">H45+H67</f>
        <v>0</v>
      </c>
      <c r="I18" s="102" t="e">
        <f aca="true" t="shared" si="22" ref="I18:I81">H18/G18*100</f>
        <v>#DIV/0!</v>
      </c>
      <c r="J18" s="103">
        <f t="shared" si="21"/>
        <v>16619.4</v>
      </c>
      <c r="K18" s="103">
        <f t="shared" si="21"/>
        <v>0</v>
      </c>
      <c r="L18" s="102">
        <f t="shared" si="3"/>
        <v>0</v>
      </c>
      <c r="M18" s="103">
        <f t="shared" si="21"/>
        <v>0</v>
      </c>
      <c r="N18" s="103">
        <f t="shared" si="21"/>
        <v>16265.9</v>
      </c>
      <c r="O18" s="102" t="e">
        <f t="shared" si="4"/>
        <v>#DIV/0!</v>
      </c>
      <c r="P18" s="103">
        <f t="shared" si="21"/>
        <v>0</v>
      </c>
      <c r="Q18" s="103">
        <f t="shared" si="21"/>
        <v>0</v>
      </c>
      <c r="R18" s="102" t="e">
        <f t="shared" si="5"/>
        <v>#DIV/0!</v>
      </c>
      <c r="S18" s="103">
        <f t="shared" si="21"/>
        <v>0</v>
      </c>
      <c r="T18" s="103">
        <f t="shared" si="21"/>
        <v>0</v>
      </c>
      <c r="U18" s="102" t="e">
        <f t="shared" si="6"/>
        <v>#DIV/0!</v>
      </c>
      <c r="V18" s="103">
        <f t="shared" si="21"/>
        <v>0</v>
      </c>
      <c r="W18" s="103">
        <f t="shared" si="21"/>
        <v>0</v>
      </c>
      <c r="X18" s="102" t="e">
        <f t="shared" si="7"/>
        <v>#DIV/0!</v>
      </c>
      <c r="Y18" s="103">
        <f aca="true" t="shared" si="23" ref="Y18:AN18">Y45+Y67</f>
        <v>0</v>
      </c>
      <c r="Z18" s="103">
        <f t="shared" si="23"/>
        <v>0</v>
      </c>
      <c r="AA18" s="102" t="e">
        <f t="shared" si="9"/>
        <v>#DIV/0!</v>
      </c>
      <c r="AB18" s="103">
        <f t="shared" si="23"/>
        <v>0</v>
      </c>
      <c r="AC18" s="103">
        <f t="shared" si="23"/>
        <v>0</v>
      </c>
      <c r="AD18" s="102" t="e">
        <f t="shared" si="10"/>
        <v>#DIV/0!</v>
      </c>
      <c r="AE18" s="103">
        <f t="shared" si="23"/>
        <v>0</v>
      </c>
      <c r="AF18" s="103">
        <f t="shared" si="23"/>
        <v>0</v>
      </c>
      <c r="AG18" s="102" t="e">
        <f t="shared" si="11"/>
        <v>#DIV/0!</v>
      </c>
      <c r="AH18" s="103">
        <f t="shared" si="23"/>
        <v>0</v>
      </c>
      <c r="AI18" s="103">
        <f t="shared" si="23"/>
        <v>0</v>
      </c>
      <c r="AJ18" s="102" t="e">
        <f t="shared" si="12"/>
        <v>#DIV/0!</v>
      </c>
      <c r="AK18" s="103">
        <f t="shared" si="23"/>
        <v>0</v>
      </c>
      <c r="AL18" s="103">
        <f t="shared" si="23"/>
        <v>0</v>
      </c>
      <c r="AM18" s="102" t="e">
        <f t="shared" si="13"/>
        <v>#DIV/0!</v>
      </c>
      <c r="AN18" s="103">
        <f t="shared" si="23"/>
        <v>0</v>
      </c>
      <c r="AO18" s="103">
        <f>AO45+AO67</f>
        <v>0</v>
      </c>
      <c r="AP18" s="102" t="e">
        <f t="shared" si="14"/>
        <v>#DIV/0!</v>
      </c>
      <c r="AQ18" s="116"/>
    </row>
    <row r="19" spans="1:43" s="117" customFormat="1" ht="17.25" customHeight="1">
      <c r="A19" s="201" t="s">
        <v>259</v>
      </c>
      <c r="B19" s="191" t="s">
        <v>278</v>
      </c>
      <c r="C19" s="197" t="s">
        <v>41</v>
      </c>
      <c r="D19" s="100">
        <f aca="true" t="shared" si="24" ref="D19:E21">G19+J19+M19+P19+S19+V19+Y19+AB19+AE19+AH19+AK19+AN19</f>
        <v>2012.5</v>
      </c>
      <c r="E19" s="100">
        <f>H19+K19+N19+Q19+T19+W19+Z19+AC19+AF19+AI19+AL19+AO19</f>
        <v>580</v>
      </c>
      <c r="F19" s="109">
        <f>E19/D19*100</f>
        <v>28.819875776397513</v>
      </c>
      <c r="G19" s="106">
        <f>G20+G21</f>
        <v>0</v>
      </c>
      <c r="H19" s="106">
        <f aca="true" t="shared" si="25" ref="H19:W19">H20+H21</f>
        <v>0</v>
      </c>
      <c r="I19" s="102" t="e">
        <f t="shared" si="22"/>
        <v>#DIV/0!</v>
      </c>
      <c r="J19" s="106">
        <f t="shared" si="25"/>
        <v>580</v>
      </c>
      <c r="K19" s="106">
        <f t="shared" si="25"/>
        <v>0</v>
      </c>
      <c r="L19" s="102">
        <f t="shared" si="3"/>
        <v>0</v>
      </c>
      <c r="M19" s="106">
        <f t="shared" si="25"/>
        <v>0</v>
      </c>
      <c r="N19" s="106">
        <f t="shared" si="25"/>
        <v>580</v>
      </c>
      <c r="O19" s="102" t="e">
        <f t="shared" si="4"/>
        <v>#DIV/0!</v>
      </c>
      <c r="P19" s="106">
        <f t="shared" si="25"/>
        <v>332.5</v>
      </c>
      <c r="Q19" s="106">
        <f t="shared" si="25"/>
        <v>0</v>
      </c>
      <c r="R19" s="102">
        <f t="shared" si="5"/>
        <v>0</v>
      </c>
      <c r="S19" s="106">
        <f t="shared" si="25"/>
        <v>0</v>
      </c>
      <c r="T19" s="106">
        <f t="shared" si="25"/>
        <v>0</v>
      </c>
      <c r="U19" s="102" t="e">
        <f t="shared" si="6"/>
        <v>#DIV/0!</v>
      </c>
      <c r="V19" s="106">
        <f t="shared" si="25"/>
        <v>400</v>
      </c>
      <c r="W19" s="106">
        <f t="shared" si="25"/>
        <v>0</v>
      </c>
      <c r="X19" s="102">
        <f t="shared" si="7"/>
        <v>0</v>
      </c>
      <c r="Y19" s="106">
        <f>Y20+Y21</f>
        <v>0</v>
      </c>
      <c r="Z19" s="106">
        <f>Z20+Z21</f>
        <v>0</v>
      </c>
      <c r="AA19" s="102" t="e">
        <f t="shared" si="9"/>
        <v>#DIV/0!</v>
      </c>
      <c r="AB19" s="106">
        <f>AB20+AB21</f>
        <v>300</v>
      </c>
      <c r="AC19" s="106">
        <f>AC20+AC21</f>
        <v>0</v>
      </c>
      <c r="AD19" s="102">
        <f t="shared" si="10"/>
        <v>0</v>
      </c>
      <c r="AE19" s="106">
        <f>AE20+AE21</f>
        <v>0</v>
      </c>
      <c r="AF19" s="106">
        <f>AF20+AF21</f>
        <v>0</v>
      </c>
      <c r="AG19" s="102" t="e">
        <f t="shared" si="11"/>
        <v>#DIV/0!</v>
      </c>
      <c r="AH19" s="106">
        <f>AH20+AH21</f>
        <v>400</v>
      </c>
      <c r="AI19" s="106">
        <f>AI20+AI21</f>
        <v>0</v>
      </c>
      <c r="AJ19" s="102">
        <f t="shared" si="12"/>
        <v>0</v>
      </c>
      <c r="AK19" s="106">
        <f>AK20+AK21</f>
        <v>0</v>
      </c>
      <c r="AL19" s="106">
        <f>AL20+AL21</f>
        <v>0</v>
      </c>
      <c r="AM19" s="102" t="e">
        <f t="shared" si="13"/>
        <v>#DIV/0!</v>
      </c>
      <c r="AN19" s="106">
        <f>AN20+AN21</f>
        <v>0</v>
      </c>
      <c r="AO19" s="106">
        <f>AO20+AO21</f>
        <v>0</v>
      </c>
      <c r="AP19" s="102" t="e">
        <f t="shared" si="14"/>
        <v>#DIV/0!</v>
      </c>
      <c r="AQ19" s="172"/>
    </row>
    <row r="20" spans="1:43" s="117" customFormat="1" ht="21.75" customHeight="1">
      <c r="A20" s="201"/>
      <c r="B20" s="192"/>
      <c r="C20" s="200" t="s">
        <v>2</v>
      </c>
      <c r="D20" s="100">
        <f t="shared" si="24"/>
        <v>332.5</v>
      </c>
      <c r="E20" s="100">
        <f t="shared" si="24"/>
        <v>0</v>
      </c>
      <c r="F20" s="109">
        <f>E20/D20*100</f>
        <v>0</v>
      </c>
      <c r="G20" s="106">
        <f>G29</f>
        <v>0</v>
      </c>
      <c r="H20" s="106">
        <f aca="true" t="shared" si="26" ref="H20:W20">H29</f>
        <v>0</v>
      </c>
      <c r="I20" s="102" t="e">
        <f t="shared" si="22"/>
        <v>#DIV/0!</v>
      </c>
      <c r="J20" s="106">
        <f t="shared" si="26"/>
        <v>0</v>
      </c>
      <c r="K20" s="106">
        <f t="shared" si="26"/>
        <v>0</v>
      </c>
      <c r="L20" s="102" t="e">
        <f t="shared" si="3"/>
        <v>#DIV/0!</v>
      </c>
      <c r="M20" s="106">
        <f t="shared" si="26"/>
        <v>0</v>
      </c>
      <c r="N20" s="106">
        <f t="shared" si="26"/>
        <v>0</v>
      </c>
      <c r="O20" s="102" t="e">
        <f t="shared" si="4"/>
        <v>#DIV/0!</v>
      </c>
      <c r="P20" s="106">
        <f t="shared" si="26"/>
        <v>332.5</v>
      </c>
      <c r="Q20" s="106">
        <f t="shared" si="26"/>
        <v>0</v>
      </c>
      <c r="R20" s="102">
        <f t="shared" si="5"/>
        <v>0</v>
      </c>
      <c r="S20" s="106">
        <f t="shared" si="26"/>
        <v>0</v>
      </c>
      <c r="T20" s="106">
        <f t="shared" si="26"/>
        <v>0</v>
      </c>
      <c r="U20" s="102" t="e">
        <f t="shared" si="6"/>
        <v>#DIV/0!</v>
      </c>
      <c r="V20" s="106">
        <f t="shared" si="26"/>
        <v>0</v>
      </c>
      <c r="W20" s="106">
        <f t="shared" si="26"/>
        <v>0</v>
      </c>
      <c r="X20" s="102" t="e">
        <f t="shared" si="7"/>
        <v>#DIV/0!</v>
      </c>
      <c r="Y20" s="106">
        <f aca="true" t="shared" si="27" ref="Y20:AN20">Y29</f>
        <v>0</v>
      </c>
      <c r="Z20" s="106">
        <f t="shared" si="27"/>
        <v>0</v>
      </c>
      <c r="AA20" s="102" t="e">
        <f t="shared" si="9"/>
        <v>#DIV/0!</v>
      </c>
      <c r="AB20" s="106">
        <f t="shared" si="27"/>
        <v>0</v>
      </c>
      <c r="AC20" s="106">
        <f t="shared" si="27"/>
        <v>0</v>
      </c>
      <c r="AD20" s="102" t="e">
        <f t="shared" si="10"/>
        <v>#DIV/0!</v>
      </c>
      <c r="AE20" s="106">
        <f t="shared" si="27"/>
        <v>0</v>
      </c>
      <c r="AF20" s="106">
        <f t="shared" si="27"/>
        <v>0</v>
      </c>
      <c r="AG20" s="102" t="e">
        <f t="shared" si="11"/>
        <v>#DIV/0!</v>
      </c>
      <c r="AH20" s="106">
        <f t="shared" si="27"/>
        <v>0</v>
      </c>
      <c r="AI20" s="106">
        <f t="shared" si="27"/>
        <v>0</v>
      </c>
      <c r="AJ20" s="102" t="e">
        <f t="shared" si="12"/>
        <v>#DIV/0!</v>
      </c>
      <c r="AK20" s="106">
        <f t="shared" si="27"/>
        <v>0</v>
      </c>
      <c r="AL20" s="106">
        <f t="shared" si="27"/>
        <v>0</v>
      </c>
      <c r="AM20" s="102" t="e">
        <f t="shared" si="13"/>
        <v>#DIV/0!</v>
      </c>
      <c r="AN20" s="106">
        <f t="shared" si="27"/>
        <v>0</v>
      </c>
      <c r="AO20" s="106">
        <f>AO29</f>
        <v>0</v>
      </c>
      <c r="AP20" s="102" t="e">
        <f t="shared" si="14"/>
        <v>#DIV/0!</v>
      </c>
      <c r="AQ20" s="173"/>
    </row>
    <row r="21" spans="1:43" s="117" customFormat="1" ht="21.75" customHeight="1">
      <c r="A21" s="201"/>
      <c r="B21" s="192"/>
      <c r="C21" s="200" t="s">
        <v>257</v>
      </c>
      <c r="D21" s="100">
        <f t="shared" si="24"/>
        <v>1680</v>
      </c>
      <c r="E21" s="100">
        <f>H21+K21+N21+Q21+T21+W21+Z21+AC21+AF21+AI21+AL21+AO21</f>
        <v>580</v>
      </c>
      <c r="F21" s="109">
        <f>E21/D21*100</f>
        <v>34.523809523809526</v>
      </c>
      <c r="G21" s="106">
        <f>G24+G27</f>
        <v>0</v>
      </c>
      <c r="H21" s="106">
        <f aca="true" t="shared" si="28" ref="H21:W21">H24+H27</f>
        <v>0</v>
      </c>
      <c r="I21" s="102" t="e">
        <f t="shared" si="22"/>
        <v>#DIV/0!</v>
      </c>
      <c r="J21" s="106">
        <f t="shared" si="28"/>
        <v>580</v>
      </c>
      <c r="K21" s="106">
        <f t="shared" si="28"/>
        <v>0</v>
      </c>
      <c r="L21" s="102">
        <f t="shared" si="3"/>
        <v>0</v>
      </c>
      <c r="M21" s="106">
        <f t="shared" si="28"/>
        <v>0</v>
      </c>
      <c r="N21" s="106">
        <f t="shared" si="28"/>
        <v>580</v>
      </c>
      <c r="O21" s="102" t="e">
        <f t="shared" si="4"/>
        <v>#DIV/0!</v>
      </c>
      <c r="P21" s="106">
        <f t="shared" si="28"/>
        <v>0</v>
      </c>
      <c r="Q21" s="106">
        <f t="shared" si="28"/>
        <v>0</v>
      </c>
      <c r="R21" s="102" t="e">
        <f t="shared" si="5"/>
        <v>#DIV/0!</v>
      </c>
      <c r="S21" s="106">
        <f t="shared" si="28"/>
        <v>0</v>
      </c>
      <c r="T21" s="106">
        <f t="shared" si="28"/>
        <v>0</v>
      </c>
      <c r="U21" s="102" t="e">
        <f t="shared" si="6"/>
        <v>#DIV/0!</v>
      </c>
      <c r="V21" s="106">
        <f t="shared" si="28"/>
        <v>400</v>
      </c>
      <c r="W21" s="106">
        <f t="shared" si="28"/>
        <v>0</v>
      </c>
      <c r="X21" s="102">
        <f t="shared" si="7"/>
        <v>0</v>
      </c>
      <c r="Y21" s="106">
        <f aca="true" t="shared" si="29" ref="Y21:AN21">Y24+Y27</f>
        <v>0</v>
      </c>
      <c r="Z21" s="106">
        <f t="shared" si="29"/>
        <v>0</v>
      </c>
      <c r="AA21" s="102" t="e">
        <f t="shared" si="9"/>
        <v>#DIV/0!</v>
      </c>
      <c r="AB21" s="106">
        <f t="shared" si="29"/>
        <v>300</v>
      </c>
      <c r="AC21" s="106">
        <f t="shared" si="29"/>
        <v>0</v>
      </c>
      <c r="AD21" s="102">
        <f t="shared" si="10"/>
        <v>0</v>
      </c>
      <c r="AE21" s="106">
        <f t="shared" si="29"/>
        <v>0</v>
      </c>
      <c r="AF21" s="106">
        <f t="shared" si="29"/>
        <v>0</v>
      </c>
      <c r="AG21" s="102" t="e">
        <f t="shared" si="11"/>
        <v>#DIV/0!</v>
      </c>
      <c r="AH21" s="106">
        <f t="shared" si="29"/>
        <v>400</v>
      </c>
      <c r="AI21" s="106">
        <f t="shared" si="29"/>
        <v>0</v>
      </c>
      <c r="AJ21" s="102">
        <f t="shared" si="12"/>
        <v>0</v>
      </c>
      <c r="AK21" s="106">
        <f t="shared" si="29"/>
        <v>0</v>
      </c>
      <c r="AL21" s="106">
        <f t="shared" si="29"/>
        <v>0</v>
      </c>
      <c r="AM21" s="102" t="e">
        <f t="shared" si="13"/>
        <v>#DIV/0!</v>
      </c>
      <c r="AN21" s="106">
        <f t="shared" si="29"/>
        <v>0</v>
      </c>
      <c r="AO21" s="106">
        <f>AO24+AO27</f>
        <v>0</v>
      </c>
      <c r="AP21" s="102" t="e">
        <f t="shared" si="14"/>
        <v>#DIV/0!</v>
      </c>
      <c r="AQ21" s="173"/>
    </row>
    <row r="22" spans="1:43" s="117" customFormat="1" ht="39" customHeight="1">
      <c r="A22" s="201"/>
      <c r="B22" s="193"/>
      <c r="C22" s="200" t="s">
        <v>307</v>
      </c>
      <c r="D22" s="100">
        <f>G22+J22+M22+P22+S22+V22+Y22+AB22+AE22+AH22+AK22+AO22</f>
        <v>0</v>
      </c>
      <c r="E22" s="95">
        <v>0</v>
      </c>
      <c r="F22" s="109" t="e">
        <f>E22/D22*100</f>
        <v>#DIV/0!</v>
      </c>
      <c r="G22" s="106">
        <v>0</v>
      </c>
      <c r="H22" s="106">
        <v>0</v>
      </c>
      <c r="I22" s="102" t="e">
        <f t="shared" si="22"/>
        <v>#DIV/0!</v>
      </c>
      <c r="J22" s="106">
        <v>0</v>
      </c>
      <c r="K22" s="106">
        <v>0</v>
      </c>
      <c r="L22" s="102" t="e">
        <f t="shared" si="3"/>
        <v>#DIV/0!</v>
      </c>
      <c r="M22" s="106">
        <v>0</v>
      </c>
      <c r="N22" s="106">
        <v>0</v>
      </c>
      <c r="O22" s="102" t="e">
        <f t="shared" si="4"/>
        <v>#DIV/0!</v>
      </c>
      <c r="P22" s="106">
        <v>0</v>
      </c>
      <c r="Q22" s="106">
        <v>0</v>
      </c>
      <c r="R22" s="102" t="e">
        <f t="shared" si="5"/>
        <v>#DIV/0!</v>
      </c>
      <c r="S22" s="106"/>
      <c r="T22" s="106"/>
      <c r="U22" s="102" t="e">
        <f t="shared" si="6"/>
        <v>#DIV/0!</v>
      </c>
      <c r="V22" s="106"/>
      <c r="W22" s="106"/>
      <c r="X22" s="102" t="e">
        <f t="shared" si="7"/>
        <v>#DIV/0!</v>
      </c>
      <c r="Y22" s="106"/>
      <c r="Z22" s="106"/>
      <c r="AA22" s="102" t="e">
        <f t="shared" si="9"/>
        <v>#DIV/0!</v>
      </c>
      <c r="AB22" s="106"/>
      <c r="AC22" s="106"/>
      <c r="AD22" s="102" t="e">
        <f t="shared" si="10"/>
        <v>#DIV/0!</v>
      </c>
      <c r="AE22" s="106">
        <v>0</v>
      </c>
      <c r="AF22" s="106">
        <v>0</v>
      </c>
      <c r="AG22" s="102" t="e">
        <f t="shared" si="11"/>
        <v>#DIV/0!</v>
      </c>
      <c r="AH22" s="106">
        <v>0</v>
      </c>
      <c r="AI22" s="106">
        <v>0</v>
      </c>
      <c r="AJ22" s="102" t="e">
        <f t="shared" si="12"/>
        <v>#DIV/0!</v>
      </c>
      <c r="AK22" s="106">
        <v>0</v>
      </c>
      <c r="AL22" s="106">
        <v>0</v>
      </c>
      <c r="AM22" s="102" t="e">
        <f t="shared" si="13"/>
        <v>#DIV/0!</v>
      </c>
      <c r="AN22" s="106">
        <v>0</v>
      </c>
      <c r="AO22" s="106">
        <v>0</v>
      </c>
      <c r="AP22" s="102" t="e">
        <f t="shared" si="14"/>
        <v>#DIV/0!</v>
      </c>
      <c r="AQ22" s="171"/>
    </row>
    <row r="23" spans="1:43" s="117" customFormat="1" ht="15" customHeight="1">
      <c r="A23" s="202" t="s">
        <v>277</v>
      </c>
      <c r="B23" s="191" t="s">
        <v>279</v>
      </c>
      <c r="C23" s="197" t="s">
        <v>41</v>
      </c>
      <c r="D23" s="100">
        <f>G23+J23+M23+P23+S23+V23+Y23+AB23+AE23+AH23+AK23+AN23</f>
        <v>1680</v>
      </c>
      <c r="E23" s="100">
        <f>H23+K23+N23+Q23+T23+W23+Z23+AC23+AF23+AI23+AL23+AO23</f>
        <v>580</v>
      </c>
      <c r="F23" s="109">
        <f>E23/D23*100</f>
        <v>34.523809523809526</v>
      </c>
      <c r="G23" s="106">
        <f>G24</f>
        <v>0</v>
      </c>
      <c r="H23" s="106">
        <f aca="true" t="shared" si="30" ref="H23:W23">H24</f>
        <v>0</v>
      </c>
      <c r="I23" s="102" t="e">
        <f t="shared" si="22"/>
        <v>#DIV/0!</v>
      </c>
      <c r="J23" s="106">
        <f t="shared" si="30"/>
        <v>580</v>
      </c>
      <c r="K23" s="106">
        <f t="shared" si="30"/>
        <v>0</v>
      </c>
      <c r="L23" s="102">
        <f t="shared" si="3"/>
        <v>0</v>
      </c>
      <c r="M23" s="106">
        <f t="shared" si="30"/>
        <v>0</v>
      </c>
      <c r="N23" s="106">
        <f t="shared" si="30"/>
        <v>580</v>
      </c>
      <c r="O23" s="102" t="e">
        <f t="shared" si="4"/>
        <v>#DIV/0!</v>
      </c>
      <c r="P23" s="106">
        <f t="shared" si="30"/>
        <v>0</v>
      </c>
      <c r="Q23" s="106">
        <f t="shared" si="30"/>
        <v>0</v>
      </c>
      <c r="R23" s="102" t="e">
        <f t="shared" si="5"/>
        <v>#DIV/0!</v>
      </c>
      <c r="S23" s="106">
        <f t="shared" si="30"/>
        <v>0</v>
      </c>
      <c r="T23" s="106">
        <f t="shared" si="30"/>
        <v>0</v>
      </c>
      <c r="U23" s="102" t="e">
        <f t="shared" si="6"/>
        <v>#DIV/0!</v>
      </c>
      <c r="V23" s="106">
        <f t="shared" si="30"/>
        <v>400</v>
      </c>
      <c r="W23" s="106">
        <f t="shared" si="30"/>
        <v>0</v>
      </c>
      <c r="X23" s="102">
        <f t="shared" si="7"/>
        <v>0</v>
      </c>
      <c r="Y23" s="106">
        <f>Y24</f>
        <v>0</v>
      </c>
      <c r="Z23" s="106">
        <f>Z24</f>
        <v>0</v>
      </c>
      <c r="AA23" s="102" t="e">
        <f t="shared" si="9"/>
        <v>#DIV/0!</v>
      </c>
      <c r="AB23" s="106">
        <f>AB24</f>
        <v>300</v>
      </c>
      <c r="AC23" s="106">
        <f>AC24</f>
        <v>0</v>
      </c>
      <c r="AD23" s="102">
        <f t="shared" si="10"/>
        <v>0</v>
      </c>
      <c r="AE23" s="106">
        <f>AE24</f>
        <v>0</v>
      </c>
      <c r="AF23" s="106">
        <f>AF24</f>
        <v>0</v>
      </c>
      <c r="AG23" s="102" t="e">
        <f t="shared" si="11"/>
        <v>#DIV/0!</v>
      </c>
      <c r="AH23" s="106">
        <f>AH24</f>
        <v>400</v>
      </c>
      <c r="AI23" s="106">
        <f>AI24</f>
        <v>0</v>
      </c>
      <c r="AJ23" s="102">
        <f t="shared" si="12"/>
        <v>0</v>
      </c>
      <c r="AK23" s="106">
        <f>AK24</f>
        <v>0</v>
      </c>
      <c r="AL23" s="106">
        <f>AL24</f>
        <v>0</v>
      </c>
      <c r="AM23" s="102" t="e">
        <f t="shared" si="13"/>
        <v>#DIV/0!</v>
      </c>
      <c r="AN23" s="106">
        <f>AN24</f>
        <v>0</v>
      </c>
      <c r="AO23" s="106">
        <f>AO24</f>
        <v>0</v>
      </c>
      <c r="AP23" s="102" t="e">
        <f t="shared" si="14"/>
        <v>#DIV/0!</v>
      </c>
      <c r="AQ23" s="172"/>
    </row>
    <row r="24" spans="1:43" s="117" customFormat="1" ht="12">
      <c r="A24" s="202"/>
      <c r="B24" s="192"/>
      <c r="C24" s="200" t="s">
        <v>257</v>
      </c>
      <c r="D24" s="100">
        <f>G24+J24+M24+P24+S24+V24+Y24+AB24+AE24+AH24+AK24+AN24</f>
        <v>1680</v>
      </c>
      <c r="E24" s="100">
        <f>H24+K24+N24+Q24+T24+W24+Z24+AC24+AF24+AI24+AL24+AO24</f>
        <v>580</v>
      </c>
      <c r="F24" s="109">
        <f>E24/D24*100</f>
        <v>34.523809523809526</v>
      </c>
      <c r="G24" s="95">
        <v>0</v>
      </c>
      <c r="H24" s="95">
        <v>0</v>
      </c>
      <c r="I24" s="102" t="e">
        <f t="shared" si="22"/>
        <v>#DIV/0!</v>
      </c>
      <c r="J24" s="95">
        <v>580</v>
      </c>
      <c r="K24" s="95">
        <v>0</v>
      </c>
      <c r="L24" s="109">
        <f t="shared" si="3"/>
        <v>0</v>
      </c>
      <c r="M24" s="95">
        <v>0</v>
      </c>
      <c r="N24" s="95">
        <v>580</v>
      </c>
      <c r="O24" s="109" t="e">
        <f t="shared" si="4"/>
        <v>#DIV/0!</v>
      </c>
      <c r="P24" s="95">
        <v>0</v>
      </c>
      <c r="Q24" s="95">
        <v>0</v>
      </c>
      <c r="R24" s="109" t="e">
        <f t="shared" si="5"/>
        <v>#DIV/0!</v>
      </c>
      <c r="S24" s="95">
        <v>0</v>
      </c>
      <c r="T24" s="95">
        <v>0</v>
      </c>
      <c r="U24" s="109" t="e">
        <f t="shared" si="6"/>
        <v>#DIV/0!</v>
      </c>
      <c r="V24" s="95">
        <v>400</v>
      </c>
      <c r="W24" s="95">
        <v>0</v>
      </c>
      <c r="X24" s="109">
        <f t="shared" si="7"/>
        <v>0</v>
      </c>
      <c r="Y24" s="95">
        <v>0</v>
      </c>
      <c r="Z24" s="95">
        <v>0</v>
      </c>
      <c r="AA24" s="109" t="e">
        <f t="shared" si="9"/>
        <v>#DIV/0!</v>
      </c>
      <c r="AB24" s="95">
        <v>300</v>
      </c>
      <c r="AC24" s="95">
        <v>0</v>
      </c>
      <c r="AD24" s="109">
        <f t="shared" si="10"/>
        <v>0</v>
      </c>
      <c r="AE24" s="95">
        <v>0</v>
      </c>
      <c r="AF24" s="95">
        <v>0</v>
      </c>
      <c r="AG24" s="109" t="e">
        <f t="shared" si="11"/>
        <v>#DIV/0!</v>
      </c>
      <c r="AH24" s="95">
        <v>400</v>
      </c>
      <c r="AI24" s="95">
        <v>0</v>
      </c>
      <c r="AJ24" s="109">
        <f t="shared" si="12"/>
        <v>0</v>
      </c>
      <c r="AK24" s="95">
        <v>0</v>
      </c>
      <c r="AL24" s="95">
        <v>0</v>
      </c>
      <c r="AM24" s="109" t="e">
        <f t="shared" si="13"/>
        <v>#DIV/0!</v>
      </c>
      <c r="AN24" s="95">
        <v>0</v>
      </c>
      <c r="AO24" s="95">
        <v>0</v>
      </c>
      <c r="AP24" s="109" t="e">
        <f t="shared" si="14"/>
        <v>#DIV/0!</v>
      </c>
      <c r="AQ24" s="173"/>
    </row>
    <row r="25" spans="1:43" s="117" customFormat="1" ht="48">
      <c r="A25" s="202"/>
      <c r="B25" s="193"/>
      <c r="C25" s="200" t="s">
        <v>271</v>
      </c>
      <c r="D25" s="100">
        <f>G25+J25+M25+P25+S25+V25+Y25+AB25+AE25+AH25+AK25+AO25</f>
        <v>0</v>
      </c>
      <c r="E25" s="95">
        <v>0</v>
      </c>
      <c r="F25" s="109" t="e">
        <f>E25/D25*100</f>
        <v>#DIV/0!</v>
      </c>
      <c r="G25" s="100">
        <v>0</v>
      </c>
      <c r="H25" s="100">
        <v>0</v>
      </c>
      <c r="I25" s="102" t="e">
        <f t="shared" si="22"/>
        <v>#DIV/0!</v>
      </c>
      <c r="J25" s="100">
        <v>0</v>
      </c>
      <c r="K25" s="100">
        <v>0</v>
      </c>
      <c r="L25" s="109"/>
      <c r="M25" s="100">
        <v>0</v>
      </c>
      <c r="N25" s="100">
        <v>0</v>
      </c>
      <c r="O25" s="109"/>
      <c r="P25" s="100">
        <v>0</v>
      </c>
      <c r="Q25" s="100">
        <v>0</v>
      </c>
      <c r="R25" s="109"/>
      <c r="S25" s="100">
        <v>0</v>
      </c>
      <c r="T25" s="100">
        <v>0</v>
      </c>
      <c r="U25" s="109"/>
      <c r="V25" s="100">
        <v>0</v>
      </c>
      <c r="W25" s="100">
        <v>0</v>
      </c>
      <c r="X25" s="109"/>
      <c r="Y25" s="100">
        <v>0</v>
      </c>
      <c r="Z25" s="100">
        <v>0</v>
      </c>
      <c r="AA25" s="109"/>
      <c r="AB25" s="100">
        <v>0</v>
      </c>
      <c r="AC25" s="100">
        <v>0</v>
      </c>
      <c r="AD25" s="109"/>
      <c r="AE25" s="100">
        <v>0</v>
      </c>
      <c r="AF25" s="100">
        <v>0</v>
      </c>
      <c r="AG25" s="109"/>
      <c r="AH25" s="100">
        <v>0</v>
      </c>
      <c r="AI25" s="100">
        <v>0</v>
      </c>
      <c r="AJ25" s="109"/>
      <c r="AK25" s="100">
        <v>0</v>
      </c>
      <c r="AL25" s="100">
        <v>0</v>
      </c>
      <c r="AM25" s="109"/>
      <c r="AN25" s="100">
        <v>0</v>
      </c>
      <c r="AO25" s="100">
        <v>0</v>
      </c>
      <c r="AP25" s="109"/>
      <c r="AQ25" s="171"/>
    </row>
    <row r="26" spans="1:43" s="117" customFormat="1" ht="24" customHeight="1" hidden="1">
      <c r="A26" s="203" t="s">
        <v>281</v>
      </c>
      <c r="B26" s="170" t="s">
        <v>280</v>
      </c>
      <c r="C26" s="197" t="s">
        <v>41</v>
      </c>
      <c r="D26" s="100">
        <f>G26+J26+M26+P26+S26+V26+Y26+AB26+AE26+AH26+AK26+AN26</f>
        <v>0</v>
      </c>
      <c r="E26" s="100">
        <f>H26+K26+N26+Q26+T26+W26+Z26+AC26+AF26+AI26+AL26+AO26</f>
        <v>0</v>
      </c>
      <c r="F26" s="109" t="e">
        <f>E26/D26*100</f>
        <v>#DIV/0!</v>
      </c>
      <c r="G26" s="107">
        <f>G27</f>
        <v>0</v>
      </c>
      <c r="H26" s="107">
        <f aca="true" t="shared" si="31" ref="H26:W26">H27</f>
        <v>0</v>
      </c>
      <c r="I26" s="102" t="e">
        <f t="shared" si="22"/>
        <v>#DIV/0!</v>
      </c>
      <c r="J26" s="107">
        <f t="shared" si="31"/>
        <v>0</v>
      </c>
      <c r="K26" s="107">
        <f t="shared" si="31"/>
        <v>0</v>
      </c>
      <c r="L26" s="102" t="e">
        <f t="shared" si="3"/>
        <v>#DIV/0!</v>
      </c>
      <c r="M26" s="107">
        <f t="shared" si="31"/>
        <v>0</v>
      </c>
      <c r="N26" s="107">
        <f t="shared" si="31"/>
        <v>0</v>
      </c>
      <c r="O26" s="102" t="e">
        <f t="shared" si="4"/>
        <v>#DIV/0!</v>
      </c>
      <c r="P26" s="107">
        <f t="shared" si="31"/>
        <v>0</v>
      </c>
      <c r="Q26" s="107">
        <f t="shared" si="31"/>
        <v>0</v>
      </c>
      <c r="R26" s="102" t="e">
        <f t="shared" si="5"/>
        <v>#DIV/0!</v>
      </c>
      <c r="S26" s="107">
        <f t="shared" si="31"/>
        <v>0</v>
      </c>
      <c r="T26" s="107">
        <f t="shared" si="31"/>
        <v>0</v>
      </c>
      <c r="U26" s="102" t="e">
        <f t="shared" si="6"/>
        <v>#DIV/0!</v>
      </c>
      <c r="V26" s="107">
        <f t="shared" si="31"/>
        <v>0</v>
      </c>
      <c r="W26" s="107">
        <f t="shared" si="31"/>
        <v>0</v>
      </c>
      <c r="X26" s="102" t="e">
        <f t="shared" si="7"/>
        <v>#DIV/0!</v>
      </c>
      <c r="Y26" s="107">
        <f>Y27</f>
        <v>0</v>
      </c>
      <c r="Z26" s="107">
        <f>Z27</f>
        <v>0</v>
      </c>
      <c r="AA26" s="102" t="e">
        <f t="shared" si="9"/>
        <v>#DIV/0!</v>
      </c>
      <c r="AB26" s="107">
        <f>AB27</f>
        <v>0</v>
      </c>
      <c r="AC26" s="107">
        <f>AC27</f>
        <v>0</v>
      </c>
      <c r="AD26" s="102" t="e">
        <f t="shared" si="10"/>
        <v>#DIV/0!</v>
      </c>
      <c r="AE26" s="107">
        <f>AE27</f>
        <v>0</v>
      </c>
      <c r="AF26" s="107">
        <f>AF27</f>
        <v>0</v>
      </c>
      <c r="AG26" s="102" t="e">
        <f t="shared" si="11"/>
        <v>#DIV/0!</v>
      </c>
      <c r="AH26" s="107">
        <f>AH27</f>
        <v>0</v>
      </c>
      <c r="AI26" s="107">
        <f>AI27</f>
        <v>0</v>
      </c>
      <c r="AJ26" s="102" t="e">
        <f t="shared" si="12"/>
        <v>#DIV/0!</v>
      </c>
      <c r="AK26" s="107">
        <f>AK27</f>
        <v>0</v>
      </c>
      <c r="AL26" s="107">
        <f>AL27</f>
        <v>0</v>
      </c>
      <c r="AM26" s="102" t="e">
        <f t="shared" si="13"/>
        <v>#DIV/0!</v>
      </c>
      <c r="AN26" s="107">
        <f>AN27</f>
        <v>0</v>
      </c>
      <c r="AO26" s="107">
        <f>AO27</f>
        <v>0</v>
      </c>
      <c r="AP26" s="102" t="e">
        <f t="shared" si="14"/>
        <v>#DIV/0!</v>
      </c>
      <c r="AQ26" s="170"/>
    </row>
    <row r="27" spans="1:43" s="117" customFormat="1" ht="44.25" customHeight="1" hidden="1">
      <c r="A27" s="204"/>
      <c r="B27" s="174"/>
      <c r="C27" s="200" t="s">
        <v>257</v>
      </c>
      <c r="D27" s="100">
        <f>G27+J27+M27+P27+S27+V27+Y27+AB27+AE27+AH27+AK27+AN27</f>
        <v>0</v>
      </c>
      <c r="E27" s="100">
        <f>H27+K27+N27+Q27+T27+W27+Z27+AC27+AF27+AI27+AL27+AO27</f>
        <v>0</v>
      </c>
      <c r="F27" s="109" t="e">
        <f>E27/D27*100</f>
        <v>#DIV/0!</v>
      </c>
      <c r="G27" s="95">
        <v>0</v>
      </c>
      <c r="H27" s="95">
        <v>0</v>
      </c>
      <c r="I27" s="102" t="e">
        <f t="shared" si="22"/>
        <v>#DIV/0!</v>
      </c>
      <c r="J27" s="95">
        <v>0</v>
      </c>
      <c r="K27" s="95">
        <v>0</v>
      </c>
      <c r="L27" s="109" t="e">
        <f t="shared" si="3"/>
        <v>#DIV/0!</v>
      </c>
      <c r="M27" s="95">
        <v>0</v>
      </c>
      <c r="N27" s="95">
        <v>0</v>
      </c>
      <c r="O27" s="109" t="e">
        <f t="shared" si="4"/>
        <v>#DIV/0!</v>
      </c>
      <c r="P27" s="95">
        <v>0</v>
      </c>
      <c r="Q27" s="95">
        <v>0</v>
      </c>
      <c r="R27" s="109" t="e">
        <f t="shared" si="5"/>
        <v>#DIV/0!</v>
      </c>
      <c r="S27" s="95">
        <v>0</v>
      </c>
      <c r="T27" s="95">
        <v>0</v>
      </c>
      <c r="U27" s="109" t="e">
        <f t="shared" si="6"/>
        <v>#DIV/0!</v>
      </c>
      <c r="V27" s="95">
        <v>0</v>
      </c>
      <c r="W27" s="95">
        <v>0</v>
      </c>
      <c r="X27" s="109" t="e">
        <f t="shared" si="7"/>
        <v>#DIV/0!</v>
      </c>
      <c r="Y27" s="95">
        <v>0</v>
      </c>
      <c r="Z27" s="95">
        <v>0</v>
      </c>
      <c r="AA27" s="109" t="e">
        <f t="shared" si="9"/>
        <v>#DIV/0!</v>
      </c>
      <c r="AB27" s="95">
        <v>0</v>
      </c>
      <c r="AC27" s="95">
        <v>0</v>
      </c>
      <c r="AD27" s="109" t="e">
        <f t="shared" si="10"/>
        <v>#DIV/0!</v>
      </c>
      <c r="AE27" s="95">
        <v>0</v>
      </c>
      <c r="AF27" s="95">
        <v>0</v>
      </c>
      <c r="AG27" s="109" t="e">
        <f t="shared" si="11"/>
        <v>#DIV/0!</v>
      </c>
      <c r="AH27" s="95">
        <v>0</v>
      </c>
      <c r="AI27" s="95">
        <v>0</v>
      </c>
      <c r="AJ27" s="109" t="e">
        <f t="shared" si="12"/>
        <v>#DIV/0!</v>
      </c>
      <c r="AK27" s="95">
        <v>0</v>
      </c>
      <c r="AL27" s="95">
        <v>0</v>
      </c>
      <c r="AM27" s="109" t="e">
        <f t="shared" si="13"/>
        <v>#DIV/0!</v>
      </c>
      <c r="AN27" s="95">
        <v>0</v>
      </c>
      <c r="AO27" s="95">
        <v>0</v>
      </c>
      <c r="AP27" s="109" t="e">
        <f t="shared" si="14"/>
        <v>#DIV/0!</v>
      </c>
      <c r="AQ27" s="171"/>
    </row>
    <row r="28" spans="1:43" s="117" customFormat="1" ht="33" customHeight="1">
      <c r="A28" s="203" t="s">
        <v>282</v>
      </c>
      <c r="B28" s="191" t="s">
        <v>283</v>
      </c>
      <c r="C28" s="197" t="s">
        <v>41</v>
      </c>
      <c r="D28" s="96">
        <f aca="true" t="shared" si="32" ref="D28:D36">G28+J28+M28+P28+S28+V28+Y28+AB28+AE28+AH28+AK28+AO28</f>
        <v>332.5</v>
      </c>
      <c r="E28" s="100">
        <f>H28+K28+N28+Q28+T28+W28+Z28+AC28+AF28+AI28+AL28+AO28</f>
        <v>0</v>
      </c>
      <c r="F28" s="109">
        <f>E28/D28*100</f>
        <v>0</v>
      </c>
      <c r="G28" s="104">
        <f>G29</f>
        <v>0</v>
      </c>
      <c r="H28" s="104">
        <f aca="true" t="shared" si="33" ref="H28:W28">H29</f>
        <v>0</v>
      </c>
      <c r="I28" s="102" t="e">
        <f t="shared" si="22"/>
        <v>#DIV/0!</v>
      </c>
      <c r="J28" s="104">
        <f t="shared" si="33"/>
        <v>0</v>
      </c>
      <c r="K28" s="104">
        <f t="shared" si="33"/>
        <v>0</v>
      </c>
      <c r="L28" s="102" t="e">
        <f t="shared" si="3"/>
        <v>#DIV/0!</v>
      </c>
      <c r="M28" s="104">
        <f t="shared" si="33"/>
        <v>0</v>
      </c>
      <c r="N28" s="104">
        <f t="shared" si="33"/>
        <v>0</v>
      </c>
      <c r="O28" s="102" t="e">
        <f t="shared" si="4"/>
        <v>#DIV/0!</v>
      </c>
      <c r="P28" s="104">
        <f t="shared" si="33"/>
        <v>332.5</v>
      </c>
      <c r="Q28" s="104">
        <f t="shared" si="33"/>
        <v>0</v>
      </c>
      <c r="R28" s="102">
        <f t="shared" si="5"/>
        <v>0</v>
      </c>
      <c r="S28" s="104">
        <f t="shared" si="33"/>
        <v>0</v>
      </c>
      <c r="T28" s="104">
        <f t="shared" si="33"/>
        <v>0</v>
      </c>
      <c r="U28" s="102" t="e">
        <f t="shared" si="6"/>
        <v>#DIV/0!</v>
      </c>
      <c r="V28" s="104">
        <f t="shared" si="33"/>
        <v>0</v>
      </c>
      <c r="W28" s="104">
        <f t="shared" si="33"/>
        <v>0</v>
      </c>
      <c r="X28" s="102" t="e">
        <f t="shared" si="7"/>
        <v>#DIV/0!</v>
      </c>
      <c r="Y28" s="104">
        <f>Y29</f>
        <v>0</v>
      </c>
      <c r="Z28" s="104">
        <f>Z29</f>
        <v>0</v>
      </c>
      <c r="AA28" s="102" t="e">
        <f t="shared" si="9"/>
        <v>#DIV/0!</v>
      </c>
      <c r="AB28" s="104">
        <f>AB29</f>
        <v>0</v>
      </c>
      <c r="AC28" s="104">
        <f>AC29</f>
        <v>0</v>
      </c>
      <c r="AD28" s="102" t="e">
        <f t="shared" si="10"/>
        <v>#DIV/0!</v>
      </c>
      <c r="AE28" s="104">
        <f>AE29</f>
        <v>0</v>
      </c>
      <c r="AF28" s="104">
        <f>AF29</f>
        <v>0</v>
      </c>
      <c r="AG28" s="102" t="e">
        <f t="shared" si="11"/>
        <v>#DIV/0!</v>
      </c>
      <c r="AH28" s="104">
        <f>AH29</f>
        <v>0</v>
      </c>
      <c r="AI28" s="104">
        <f>AI29</f>
        <v>0</v>
      </c>
      <c r="AJ28" s="102" t="e">
        <f t="shared" si="12"/>
        <v>#DIV/0!</v>
      </c>
      <c r="AK28" s="104">
        <f>AK29</f>
        <v>0</v>
      </c>
      <c r="AL28" s="104">
        <f>AL29</f>
        <v>0</v>
      </c>
      <c r="AM28" s="102" t="e">
        <f t="shared" si="13"/>
        <v>#DIV/0!</v>
      </c>
      <c r="AN28" s="104">
        <f>AN29</f>
        <v>0</v>
      </c>
      <c r="AO28" s="104">
        <f>AO29</f>
        <v>0</v>
      </c>
      <c r="AP28" s="102" t="e">
        <f t="shared" si="14"/>
        <v>#DIV/0!</v>
      </c>
      <c r="AQ28" s="170" t="s">
        <v>312</v>
      </c>
    </row>
    <row r="29" spans="1:43" s="117" customFormat="1" ht="34.5" customHeight="1">
      <c r="A29" s="205"/>
      <c r="B29" s="192"/>
      <c r="C29" s="200" t="s">
        <v>2</v>
      </c>
      <c r="D29" s="96">
        <f t="shared" si="32"/>
        <v>332.5</v>
      </c>
      <c r="E29" s="100">
        <f>H29+K29+N29+Q29+T29+W29+Z29+AC29+AF29+AI29+AL29+AO29</f>
        <v>0</v>
      </c>
      <c r="F29" s="109">
        <f>E29/D29*100</f>
        <v>0</v>
      </c>
      <c r="G29" s="96">
        <v>0</v>
      </c>
      <c r="H29" s="96">
        <v>0</v>
      </c>
      <c r="I29" s="102" t="e">
        <f t="shared" si="22"/>
        <v>#DIV/0!</v>
      </c>
      <c r="J29" s="96">
        <v>0</v>
      </c>
      <c r="K29" s="96">
        <v>0</v>
      </c>
      <c r="L29" s="102" t="e">
        <f t="shared" si="3"/>
        <v>#DIV/0!</v>
      </c>
      <c r="M29" s="96">
        <v>0</v>
      </c>
      <c r="N29" s="96">
        <v>0</v>
      </c>
      <c r="O29" s="109" t="e">
        <f t="shared" si="4"/>
        <v>#DIV/0!</v>
      </c>
      <c r="P29" s="96">
        <v>332.5</v>
      </c>
      <c r="Q29" s="96">
        <v>0</v>
      </c>
      <c r="R29" s="109">
        <f t="shared" si="5"/>
        <v>0</v>
      </c>
      <c r="S29" s="96">
        <v>0</v>
      </c>
      <c r="T29" s="96">
        <v>0</v>
      </c>
      <c r="U29" s="109" t="e">
        <f t="shared" si="6"/>
        <v>#DIV/0!</v>
      </c>
      <c r="V29" s="96">
        <v>0</v>
      </c>
      <c r="W29" s="96">
        <v>0</v>
      </c>
      <c r="X29" s="109" t="e">
        <f t="shared" si="7"/>
        <v>#DIV/0!</v>
      </c>
      <c r="Y29" s="96">
        <v>0</v>
      </c>
      <c r="Z29" s="96">
        <v>0</v>
      </c>
      <c r="AA29" s="109" t="e">
        <f t="shared" si="9"/>
        <v>#DIV/0!</v>
      </c>
      <c r="AB29" s="96">
        <v>0</v>
      </c>
      <c r="AC29" s="96">
        <v>0</v>
      </c>
      <c r="AD29" s="109" t="e">
        <f t="shared" si="10"/>
        <v>#DIV/0!</v>
      </c>
      <c r="AE29" s="96">
        <v>0</v>
      </c>
      <c r="AF29" s="96">
        <v>0</v>
      </c>
      <c r="AG29" s="109" t="e">
        <f t="shared" si="11"/>
        <v>#DIV/0!</v>
      </c>
      <c r="AH29" s="96">
        <v>0</v>
      </c>
      <c r="AI29" s="96">
        <v>0</v>
      </c>
      <c r="AJ29" s="109" t="e">
        <f t="shared" si="12"/>
        <v>#DIV/0!</v>
      </c>
      <c r="AK29" s="96">
        <v>0</v>
      </c>
      <c r="AL29" s="96">
        <v>0</v>
      </c>
      <c r="AM29" s="109" t="e">
        <f t="shared" si="13"/>
        <v>#DIV/0!</v>
      </c>
      <c r="AN29" s="96">
        <v>0</v>
      </c>
      <c r="AO29" s="96">
        <v>0</v>
      </c>
      <c r="AP29" s="109" t="e">
        <f t="shared" si="14"/>
        <v>#DIV/0!</v>
      </c>
      <c r="AQ29" s="171"/>
    </row>
    <row r="30" spans="1:43" s="117" customFormat="1" ht="13.5" customHeight="1">
      <c r="A30" s="201" t="s">
        <v>265</v>
      </c>
      <c r="B30" s="206" t="s">
        <v>286</v>
      </c>
      <c r="C30" s="197" t="s">
        <v>41</v>
      </c>
      <c r="D30" s="96">
        <f>G30+J30+M30+P30+S30+V30+Y30+AB30+AE30+AH30+AK30+AN30</f>
        <v>287093.6</v>
      </c>
      <c r="E30" s="96">
        <f>H30+K30+N30+Q30+T30+W30+Z30+AC30+AF30+AI30+AL30+AO30</f>
        <v>43273.6</v>
      </c>
      <c r="F30" s="109">
        <f>E30/D30*100</f>
        <v>15.072993616019307</v>
      </c>
      <c r="G30" s="104">
        <f>G34+G37+G43+G46+G49</f>
        <v>79863.6</v>
      </c>
      <c r="H30" s="104">
        <f>H34+H37+H43+H46+H49</f>
        <v>0</v>
      </c>
      <c r="I30" s="102">
        <f t="shared" si="22"/>
        <v>0</v>
      </c>
      <c r="J30" s="104">
        <f>J37+J43+J46+J49</f>
        <v>16619.4</v>
      </c>
      <c r="K30" s="104">
        <f>K37+K43+K46+K49</f>
        <v>0</v>
      </c>
      <c r="L30" s="102">
        <f t="shared" si="3"/>
        <v>0</v>
      </c>
      <c r="M30" s="104">
        <f>M37+M43+M46+M49</f>
        <v>0</v>
      </c>
      <c r="N30" s="104">
        <f>N37+N43+N46+N49</f>
        <v>43273.6</v>
      </c>
      <c r="O30" s="102" t="e">
        <f t="shared" si="4"/>
        <v>#DIV/0!</v>
      </c>
      <c r="P30" s="104">
        <f>P37+P43+P46+P49</f>
        <v>16686.4</v>
      </c>
      <c r="Q30" s="104">
        <f>Q31+Q32</f>
        <v>0</v>
      </c>
      <c r="R30" s="102">
        <f t="shared" si="5"/>
        <v>0</v>
      </c>
      <c r="S30" s="104">
        <f>S37+S43+S46+S49</f>
        <v>40912.6</v>
      </c>
      <c r="T30" s="104">
        <f>T37+T43+T46+T49</f>
        <v>0</v>
      </c>
      <c r="U30" s="102">
        <f t="shared" si="6"/>
        <v>0</v>
      </c>
      <c r="V30" s="104">
        <f>V37+V43+V46+V49</f>
        <v>18528.899999999998</v>
      </c>
      <c r="W30" s="104">
        <f>W37+W43+W46+W49</f>
        <v>0</v>
      </c>
      <c r="X30" s="102">
        <f t="shared" si="7"/>
        <v>0</v>
      </c>
      <c r="Y30" s="104">
        <f>Y37+Y43+Y46+Y49</f>
        <v>22996.9</v>
      </c>
      <c r="Z30" s="104">
        <f>Z37+Z43+Z46+Z49</f>
        <v>0</v>
      </c>
      <c r="AA30" s="102">
        <f t="shared" si="9"/>
        <v>0</v>
      </c>
      <c r="AB30" s="104">
        <f>AB37+AB43+AB46+AB49</f>
        <v>24677.4</v>
      </c>
      <c r="AC30" s="104">
        <f>AC37+AC43+AC46+AC49</f>
        <v>0</v>
      </c>
      <c r="AD30" s="102">
        <f t="shared" si="10"/>
        <v>0</v>
      </c>
      <c r="AE30" s="104">
        <f>AE37+AE43+AE46+AE49</f>
        <v>15325.5</v>
      </c>
      <c r="AF30" s="104">
        <f>AF37+AF43+AF46+AF49</f>
        <v>0</v>
      </c>
      <c r="AG30" s="102">
        <f t="shared" si="11"/>
        <v>0</v>
      </c>
      <c r="AH30" s="104">
        <f>AH37+AH43+AH46+AH49</f>
        <v>12791.1</v>
      </c>
      <c r="AI30" s="104">
        <f>AI37+AI43+AI46+AI49</f>
        <v>0</v>
      </c>
      <c r="AJ30" s="102">
        <f t="shared" si="12"/>
        <v>0</v>
      </c>
      <c r="AK30" s="104">
        <f>AK37+AK43+AK46+AK49</f>
        <v>0</v>
      </c>
      <c r="AL30" s="104">
        <f>AL37+AL43+AL46+AL49</f>
        <v>0</v>
      </c>
      <c r="AM30" s="102" t="e">
        <f t="shared" si="13"/>
        <v>#DIV/0!</v>
      </c>
      <c r="AN30" s="104">
        <f>AN37+AN43+AN46+AN49</f>
        <v>38691.799999999996</v>
      </c>
      <c r="AO30" s="104">
        <f>AO37+AO43+AO46+AO49</f>
        <v>0</v>
      </c>
      <c r="AP30" s="102">
        <f t="shared" si="14"/>
        <v>0</v>
      </c>
      <c r="AQ30" s="172"/>
    </row>
    <row r="31" spans="1:43" s="117" customFormat="1" ht="16.5" customHeight="1">
      <c r="A31" s="201"/>
      <c r="B31" s="206"/>
      <c r="C31" s="207" t="s">
        <v>2</v>
      </c>
      <c r="D31" s="96">
        <f>G31+J31+M31+P31+S31+V31+Y31+AB31+AE31+AH31+AK31+AN31</f>
        <v>180530.7</v>
      </c>
      <c r="E31" s="96">
        <f aca="true" t="shared" si="34" ref="E31:E42">H31+K31+N31+Q31+T31+W31+Z31+AC31+AF31+AI31+AL31+AO31</f>
        <v>0</v>
      </c>
      <c r="F31" s="109">
        <f>E31/D31*100</f>
        <v>0</v>
      </c>
      <c r="G31" s="105">
        <f>G38</f>
        <v>77863.6</v>
      </c>
      <c r="H31" s="105">
        <f>H38</f>
        <v>0</v>
      </c>
      <c r="I31" s="102">
        <f t="shared" si="22"/>
        <v>0</v>
      </c>
      <c r="J31" s="105">
        <f>J38</f>
        <v>0</v>
      </c>
      <c r="K31" s="105">
        <f>K38</f>
        <v>0</v>
      </c>
      <c r="L31" s="102" t="e">
        <f t="shared" si="3"/>
        <v>#DIV/0!</v>
      </c>
      <c r="M31" s="105">
        <f>M38</f>
        <v>0</v>
      </c>
      <c r="N31" s="105">
        <f>N38</f>
        <v>0</v>
      </c>
      <c r="O31" s="102" t="e">
        <f t="shared" si="4"/>
        <v>#DIV/0!</v>
      </c>
      <c r="P31" s="105">
        <f>P38</f>
        <v>0</v>
      </c>
      <c r="Q31" s="105">
        <f>Q38</f>
        <v>0</v>
      </c>
      <c r="R31" s="102" t="e">
        <f t="shared" si="5"/>
        <v>#DIV/0!</v>
      </c>
      <c r="S31" s="105">
        <f>S38</f>
        <v>27116.8</v>
      </c>
      <c r="T31" s="105">
        <f>T38</f>
        <v>0</v>
      </c>
      <c r="U31" s="102">
        <f t="shared" si="6"/>
        <v>0</v>
      </c>
      <c r="V31" s="105">
        <f>V38</f>
        <v>10883.3</v>
      </c>
      <c r="W31" s="105">
        <f>W38</f>
        <v>0</v>
      </c>
      <c r="X31" s="102">
        <f t="shared" si="7"/>
        <v>0</v>
      </c>
      <c r="Y31" s="105">
        <f>Y38</f>
        <v>9819.2</v>
      </c>
      <c r="Z31" s="105">
        <f>Z38</f>
        <v>0</v>
      </c>
      <c r="AA31" s="102">
        <f t="shared" si="9"/>
        <v>0</v>
      </c>
      <c r="AB31" s="105">
        <f>AB38</f>
        <v>16103.3</v>
      </c>
      <c r="AC31" s="105">
        <f>AC38</f>
        <v>0</v>
      </c>
      <c r="AD31" s="102">
        <f t="shared" si="10"/>
        <v>0</v>
      </c>
      <c r="AE31" s="105">
        <f>AE38</f>
        <v>14559.2</v>
      </c>
      <c r="AF31" s="105">
        <f>AF38</f>
        <v>0</v>
      </c>
      <c r="AG31" s="102">
        <f t="shared" si="11"/>
        <v>0</v>
      </c>
      <c r="AH31" s="105">
        <f>AH38</f>
        <v>12151.5</v>
      </c>
      <c r="AI31" s="105">
        <f>AI38</f>
        <v>0</v>
      </c>
      <c r="AJ31" s="102">
        <f t="shared" si="12"/>
        <v>0</v>
      </c>
      <c r="AK31" s="105">
        <f>AK38</f>
        <v>0</v>
      </c>
      <c r="AL31" s="105">
        <f>AL38</f>
        <v>0</v>
      </c>
      <c r="AM31" s="102" t="e">
        <f t="shared" si="13"/>
        <v>#DIV/0!</v>
      </c>
      <c r="AN31" s="105">
        <f>AN38</f>
        <v>12033.8</v>
      </c>
      <c r="AO31" s="105">
        <f>AO38</f>
        <v>0</v>
      </c>
      <c r="AP31" s="102">
        <f t="shared" si="14"/>
        <v>0</v>
      </c>
      <c r="AQ31" s="173"/>
    </row>
    <row r="32" spans="1:43" s="117" customFormat="1" ht="16.5" customHeight="1">
      <c r="A32" s="201"/>
      <c r="B32" s="206"/>
      <c r="C32" s="207" t="s">
        <v>257</v>
      </c>
      <c r="D32" s="96">
        <f>G32+J32+M32+P32+S32+V32+Y32+AB32+AE32+AH32+AK32+AN32</f>
        <v>106562.90000000002</v>
      </c>
      <c r="E32" s="96">
        <f t="shared" si="34"/>
        <v>43273.6</v>
      </c>
      <c r="F32" s="109">
        <f>E32/D32*100</f>
        <v>40.608504460745706</v>
      </c>
      <c r="G32" s="105">
        <f>G35+G39+G40+G44+G45+G47+G48+G50+G51</f>
        <v>2000</v>
      </c>
      <c r="H32" s="105">
        <f>H35+H39+H40+H44+H45+H47+H48+H50+H51</f>
        <v>0</v>
      </c>
      <c r="I32" s="102">
        <f t="shared" si="22"/>
        <v>0</v>
      </c>
      <c r="J32" s="105">
        <f>J35+J39+J40+J44+J45+J47+J48+J50+J51</f>
        <v>16619.4</v>
      </c>
      <c r="K32" s="105">
        <f>K35+K39+K40+K44+K45+K47+K48+K50+K51</f>
        <v>0</v>
      </c>
      <c r="L32" s="102">
        <f t="shared" si="3"/>
        <v>0</v>
      </c>
      <c r="M32" s="105">
        <f>M35+M36+M39+M40+M44+M45+M47+M48+M50+M51</f>
        <v>0</v>
      </c>
      <c r="N32" s="105">
        <f>N35+N36+N39+N40+N44+N45+N47+N48+N50+N51</f>
        <v>43273.6</v>
      </c>
      <c r="O32" s="102" t="e">
        <f t="shared" si="4"/>
        <v>#DIV/0!</v>
      </c>
      <c r="P32" s="105">
        <f>P39+P40+P44+P45+P47+P48+P50+P51</f>
        <v>16686.4</v>
      </c>
      <c r="Q32" s="105">
        <f>Q39+Q42+Q44+Q47+Q50</f>
        <v>0</v>
      </c>
      <c r="R32" s="102">
        <f t="shared" si="5"/>
        <v>0</v>
      </c>
      <c r="S32" s="105">
        <f>S39+S44+S45+S47+S48+S50+S51</f>
        <v>13795.800000000001</v>
      </c>
      <c r="T32" s="105">
        <f>T39+T44+T45+T47+T48+T50+T51</f>
        <v>0</v>
      </c>
      <c r="U32" s="102">
        <f t="shared" si="6"/>
        <v>0</v>
      </c>
      <c r="V32" s="105">
        <f>V39+V44+V45+V47+V48+V50+V51</f>
        <v>7645.6</v>
      </c>
      <c r="W32" s="105">
        <f>W39+W44+W45+W47+W48+W50+W51</f>
        <v>0</v>
      </c>
      <c r="X32" s="102">
        <f t="shared" si="7"/>
        <v>0</v>
      </c>
      <c r="Y32" s="105">
        <f>Y39+Y44+Y45+Y47+Y48+Y50+Y51</f>
        <v>13177.699999999999</v>
      </c>
      <c r="Z32" s="105">
        <f>Z39+Z44+Z45+Z47+Z48+Z50+Z51</f>
        <v>0</v>
      </c>
      <c r="AA32" s="102">
        <f t="shared" si="9"/>
        <v>0</v>
      </c>
      <c r="AB32" s="105">
        <f>AB39+AB44+AB45+AB47+AB48+AB50+AB51</f>
        <v>8574.1</v>
      </c>
      <c r="AC32" s="105">
        <f>AC39+AC44+AC45+AC47+AC48+AC50+AC51</f>
        <v>0</v>
      </c>
      <c r="AD32" s="102">
        <f t="shared" si="10"/>
        <v>0</v>
      </c>
      <c r="AE32" s="105">
        <f>AE39+AE44+AE45+AE47+AE48+AE50+AE51</f>
        <v>766.3</v>
      </c>
      <c r="AF32" s="105">
        <f>AF39+AF44+AF45+AF47+AF48+AF50+AF51</f>
        <v>0</v>
      </c>
      <c r="AG32" s="102">
        <f t="shared" si="11"/>
        <v>0</v>
      </c>
      <c r="AH32" s="105">
        <f>AH39+AH44+AH45+AH47+AH48</f>
        <v>639.6</v>
      </c>
      <c r="AI32" s="105">
        <f>AI39+AI44+AI45+AI47+AI48</f>
        <v>0</v>
      </c>
      <c r="AJ32" s="102">
        <f t="shared" si="12"/>
        <v>0</v>
      </c>
      <c r="AK32" s="105">
        <f>AK39+AK42+AK44+AK47+AK50+AK45+AK48+AK51</f>
        <v>0</v>
      </c>
      <c r="AL32" s="105">
        <f>AL39+AL42+AL44+AL47+AL50+AL45+AL48+AL51</f>
        <v>0</v>
      </c>
      <c r="AM32" s="102" t="e">
        <f t="shared" si="13"/>
        <v>#DIV/0!</v>
      </c>
      <c r="AN32" s="105">
        <f>AN39+AN42+AN44+AN47+AN50+AN40+AN48+AN51</f>
        <v>26658</v>
      </c>
      <c r="AO32" s="105">
        <f>AO39+AO42+AO44+AO47+AO50+AO40+AO48+AO51</f>
        <v>0</v>
      </c>
      <c r="AP32" s="102">
        <f t="shared" si="14"/>
        <v>0</v>
      </c>
      <c r="AQ32" s="173"/>
    </row>
    <row r="33" spans="1:43" s="117" customFormat="1" ht="35.25" customHeight="1">
      <c r="A33" s="201"/>
      <c r="B33" s="206"/>
      <c r="C33" s="207" t="s">
        <v>258</v>
      </c>
      <c r="D33" s="96">
        <f t="shared" si="32"/>
        <v>0</v>
      </c>
      <c r="E33" s="96">
        <f t="shared" si="34"/>
        <v>0</v>
      </c>
      <c r="F33" s="109" t="e">
        <f>E33/D33*100</f>
        <v>#DIV/0!</v>
      </c>
      <c r="G33" s="99">
        <v>0</v>
      </c>
      <c r="H33" s="99">
        <v>0</v>
      </c>
      <c r="I33" s="102" t="e">
        <f t="shared" si="22"/>
        <v>#DIV/0!</v>
      </c>
      <c r="J33" s="99">
        <v>0</v>
      </c>
      <c r="K33" s="99">
        <v>0</v>
      </c>
      <c r="L33" s="102" t="e">
        <f t="shared" si="3"/>
        <v>#DIV/0!</v>
      </c>
      <c r="M33" s="99">
        <v>0</v>
      </c>
      <c r="N33" s="99">
        <v>0</v>
      </c>
      <c r="O33" s="109"/>
      <c r="P33" s="99">
        <v>0</v>
      </c>
      <c r="Q33" s="99">
        <v>0</v>
      </c>
      <c r="R33" s="109"/>
      <c r="S33" s="99">
        <v>0</v>
      </c>
      <c r="T33" s="99">
        <v>0</v>
      </c>
      <c r="U33" s="109"/>
      <c r="V33" s="99">
        <v>0</v>
      </c>
      <c r="W33" s="99">
        <v>0</v>
      </c>
      <c r="X33" s="109"/>
      <c r="Y33" s="99"/>
      <c r="Z33" s="99"/>
      <c r="AA33" s="109"/>
      <c r="AB33" s="99"/>
      <c r="AC33" s="99"/>
      <c r="AD33" s="109"/>
      <c r="AE33" s="99"/>
      <c r="AF33" s="99"/>
      <c r="AG33" s="109"/>
      <c r="AH33" s="99"/>
      <c r="AI33" s="99"/>
      <c r="AJ33" s="109"/>
      <c r="AK33" s="99"/>
      <c r="AL33" s="99"/>
      <c r="AM33" s="109"/>
      <c r="AN33" s="99"/>
      <c r="AO33" s="99"/>
      <c r="AP33" s="109"/>
      <c r="AQ33" s="171"/>
    </row>
    <row r="34" spans="1:43" s="117" customFormat="1" ht="17.25" customHeight="1">
      <c r="A34" s="203" t="s">
        <v>16</v>
      </c>
      <c r="B34" s="191" t="s">
        <v>311</v>
      </c>
      <c r="C34" s="197" t="s">
        <v>41</v>
      </c>
      <c r="D34" s="96">
        <f t="shared" si="32"/>
        <v>2000</v>
      </c>
      <c r="E34" s="96">
        <f t="shared" si="34"/>
        <v>0</v>
      </c>
      <c r="F34" s="109">
        <f>E34/D34*100</f>
        <v>0</v>
      </c>
      <c r="G34" s="96">
        <f>G35</f>
        <v>2000</v>
      </c>
      <c r="H34" s="96">
        <v>0</v>
      </c>
      <c r="I34" s="102">
        <f t="shared" si="22"/>
        <v>0</v>
      </c>
      <c r="J34" s="96">
        <v>0</v>
      </c>
      <c r="K34" s="96">
        <v>0</v>
      </c>
      <c r="L34" s="102" t="e">
        <f t="shared" si="3"/>
        <v>#DIV/0!</v>
      </c>
      <c r="M34" s="96">
        <v>0</v>
      </c>
      <c r="N34" s="96">
        <v>0</v>
      </c>
      <c r="O34" s="109" t="e">
        <f t="shared" si="4"/>
        <v>#DIV/0!</v>
      </c>
      <c r="P34" s="96">
        <v>0</v>
      </c>
      <c r="Q34" s="96">
        <v>0</v>
      </c>
      <c r="R34" s="109" t="e">
        <f t="shared" si="5"/>
        <v>#DIV/0!</v>
      </c>
      <c r="S34" s="96">
        <v>0</v>
      </c>
      <c r="T34" s="96">
        <v>0</v>
      </c>
      <c r="U34" s="109" t="e">
        <f t="shared" si="6"/>
        <v>#DIV/0!</v>
      </c>
      <c r="V34" s="96">
        <v>0</v>
      </c>
      <c r="W34" s="96"/>
      <c r="X34" s="109" t="e">
        <f t="shared" si="7"/>
        <v>#DIV/0!</v>
      </c>
      <c r="Y34" s="96"/>
      <c r="Z34" s="96"/>
      <c r="AA34" s="109" t="e">
        <f t="shared" si="9"/>
        <v>#DIV/0!</v>
      </c>
      <c r="AB34" s="96"/>
      <c r="AC34" s="96"/>
      <c r="AD34" s="109" t="e">
        <f t="shared" si="10"/>
        <v>#DIV/0!</v>
      </c>
      <c r="AE34" s="96"/>
      <c r="AF34" s="96"/>
      <c r="AG34" s="109" t="e">
        <f t="shared" si="11"/>
        <v>#DIV/0!</v>
      </c>
      <c r="AH34" s="96"/>
      <c r="AI34" s="96"/>
      <c r="AJ34" s="109" t="e">
        <f t="shared" si="12"/>
        <v>#DIV/0!</v>
      </c>
      <c r="AK34" s="96"/>
      <c r="AL34" s="96"/>
      <c r="AM34" s="109" t="e">
        <f t="shared" si="13"/>
        <v>#DIV/0!</v>
      </c>
      <c r="AN34" s="96"/>
      <c r="AO34" s="96"/>
      <c r="AP34" s="109" t="e">
        <f t="shared" si="14"/>
        <v>#DIV/0!</v>
      </c>
      <c r="AQ34" s="116"/>
    </row>
    <row r="35" spans="1:43" s="117" customFormat="1" ht="16.5" customHeight="1">
      <c r="A35" s="205"/>
      <c r="B35" s="192"/>
      <c r="C35" s="207" t="s">
        <v>257</v>
      </c>
      <c r="D35" s="96">
        <f t="shared" si="32"/>
        <v>2000</v>
      </c>
      <c r="E35" s="96">
        <f t="shared" si="34"/>
        <v>0</v>
      </c>
      <c r="F35" s="109">
        <f>E35/D35*100</f>
        <v>0</v>
      </c>
      <c r="G35" s="99">
        <v>2000</v>
      </c>
      <c r="H35" s="99">
        <v>0</v>
      </c>
      <c r="I35" s="102">
        <f t="shared" si="22"/>
        <v>0</v>
      </c>
      <c r="J35" s="99">
        <v>0</v>
      </c>
      <c r="K35" s="99">
        <v>0</v>
      </c>
      <c r="L35" s="102" t="e">
        <f t="shared" si="3"/>
        <v>#DIV/0!</v>
      </c>
      <c r="M35" s="99">
        <v>0</v>
      </c>
      <c r="N35" s="99">
        <v>0</v>
      </c>
      <c r="O35" s="109" t="e">
        <f t="shared" si="4"/>
        <v>#DIV/0!</v>
      </c>
      <c r="P35" s="99">
        <v>0</v>
      </c>
      <c r="Q35" s="99">
        <v>0</v>
      </c>
      <c r="R35" s="109" t="e">
        <f t="shared" si="5"/>
        <v>#DIV/0!</v>
      </c>
      <c r="S35" s="99">
        <v>0</v>
      </c>
      <c r="T35" s="99">
        <v>0</v>
      </c>
      <c r="U35" s="109" t="e">
        <f t="shared" si="6"/>
        <v>#DIV/0!</v>
      </c>
      <c r="V35" s="99">
        <v>0</v>
      </c>
      <c r="W35" s="99"/>
      <c r="X35" s="109" t="e">
        <f t="shared" si="7"/>
        <v>#DIV/0!</v>
      </c>
      <c r="Y35" s="99"/>
      <c r="Z35" s="99"/>
      <c r="AA35" s="109" t="e">
        <f t="shared" si="9"/>
        <v>#DIV/0!</v>
      </c>
      <c r="AB35" s="99"/>
      <c r="AC35" s="99"/>
      <c r="AD35" s="109" t="e">
        <f t="shared" si="10"/>
        <v>#DIV/0!</v>
      </c>
      <c r="AE35" s="99"/>
      <c r="AF35" s="99"/>
      <c r="AG35" s="109" t="e">
        <f t="shared" si="11"/>
        <v>#DIV/0!</v>
      </c>
      <c r="AH35" s="99"/>
      <c r="AI35" s="99"/>
      <c r="AJ35" s="109" t="e">
        <f t="shared" si="12"/>
        <v>#DIV/0!</v>
      </c>
      <c r="AK35" s="99"/>
      <c r="AL35" s="99"/>
      <c r="AM35" s="109" t="e">
        <f t="shared" si="13"/>
        <v>#DIV/0!</v>
      </c>
      <c r="AN35" s="99"/>
      <c r="AO35" s="99"/>
      <c r="AP35" s="109" t="e">
        <f t="shared" si="14"/>
        <v>#DIV/0!</v>
      </c>
      <c r="AQ35" s="116"/>
    </row>
    <row r="36" spans="1:43" s="117" customFormat="1" ht="33" customHeight="1">
      <c r="A36" s="204"/>
      <c r="B36" s="193"/>
      <c r="C36" s="207" t="s">
        <v>272</v>
      </c>
      <c r="D36" s="96">
        <f t="shared" si="32"/>
        <v>0</v>
      </c>
      <c r="E36" s="96">
        <f t="shared" si="34"/>
        <v>0</v>
      </c>
      <c r="F36" s="109" t="e">
        <f>E36/D36*100</f>
        <v>#DIV/0!</v>
      </c>
      <c r="G36" s="99">
        <v>0</v>
      </c>
      <c r="H36" s="99">
        <v>0</v>
      </c>
      <c r="I36" s="102" t="e">
        <f t="shared" si="22"/>
        <v>#DIV/0!</v>
      </c>
      <c r="J36" s="99">
        <v>0</v>
      </c>
      <c r="K36" s="99">
        <v>0</v>
      </c>
      <c r="L36" s="102" t="e">
        <f t="shared" si="3"/>
        <v>#DIV/0!</v>
      </c>
      <c r="M36" s="99">
        <v>0</v>
      </c>
      <c r="N36" s="99">
        <v>0</v>
      </c>
      <c r="O36" s="109" t="e">
        <f t="shared" si="4"/>
        <v>#DIV/0!</v>
      </c>
      <c r="P36" s="99">
        <v>0</v>
      </c>
      <c r="Q36" s="99">
        <v>0</v>
      </c>
      <c r="R36" s="109" t="e">
        <f t="shared" si="5"/>
        <v>#DIV/0!</v>
      </c>
      <c r="S36" s="99">
        <v>0</v>
      </c>
      <c r="T36" s="99">
        <v>0</v>
      </c>
      <c r="U36" s="109" t="e">
        <f t="shared" si="6"/>
        <v>#DIV/0!</v>
      </c>
      <c r="V36" s="99">
        <v>0</v>
      </c>
      <c r="W36" s="99"/>
      <c r="X36" s="109" t="e">
        <f t="shared" si="7"/>
        <v>#DIV/0!</v>
      </c>
      <c r="Y36" s="99"/>
      <c r="Z36" s="99"/>
      <c r="AA36" s="109" t="e">
        <f t="shared" si="9"/>
        <v>#DIV/0!</v>
      </c>
      <c r="AB36" s="99"/>
      <c r="AC36" s="99"/>
      <c r="AD36" s="109" t="e">
        <f t="shared" si="10"/>
        <v>#DIV/0!</v>
      </c>
      <c r="AE36" s="99"/>
      <c r="AF36" s="99"/>
      <c r="AG36" s="109" t="e">
        <f t="shared" si="11"/>
        <v>#DIV/0!</v>
      </c>
      <c r="AH36" s="99"/>
      <c r="AI36" s="99"/>
      <c r="AJ36" s="109" t="e">
        <f t="shared" si="12"/>
        <v>#DIV/0!</v>
      </c>
      <c r="AK36" s="99"/>
      <c r="AL36" s="99"/>
      <c r="AM36" s="109" t="e">
        <f t="shared" si="13"/>
        <v>#DIV/0!</v>
      </c>
      <c r="AN36" s="99"/>
      <c r="AO36" s="99"/>
      <c r="AP36" s="109" t="e">
        <f t="shared" si="14"/>
        <v>#DIV/0!</v>
      </c>
      <c r="AQ36" s="116"/>
    </row>
    <row r="37" spans="1:43" s="117" customFormat="1" ht="15.75" customHeight="1">
      <c r="A37" s="203" t="s">
        <v>285</v>
      </c>
      <c r="B37" s="191" t="s">
        <v>284</v>
      </c>
      <c r="C37" s="197" t="s">
        <v>41</v>
      </c>
      <c r="D37" s="96">
        <f>G37+J37+M37+P37+S37+V37+Y37+AB37+AE37+AH37+AK37+AN37</f>
        <v>211583.7</v>
      </c>
      <c r="E37" s="96">
        <f t="shared" si="34"/>
        <v>0</v>
      </c>
      <c r="F37" s="109">
        <f>E37/D37*100</f>
        <v>0</v>
      </c>
      <c r="G37" s="104">
        <f>G38+G39</f>
        <v>77863.6</v>
      </c>
      <c r="H37" s="104">
        <f aca="true" t="shared" si="35" ref="H37:W37">H38+H39</f>
        <v>0</v>
      </c>
      <c r="I37" s="102">
        <f t="shared" si="22"/>
        <v>0</v>
      </c>
      <c r="J37" s="104">
        <f t="shared" si="35"/>
        <v>0</v>
      </c>
      <c r="K37" s="104">
        <f t="shared" si="35"/>
        <v>0</v>
      </c>
      <c r="L37" s="102" t="e">
        <f t="shared" si="3"/>
        <v>#DIV/0!</v>
      </c>
      <c r="M37" s="104">
        <f t="shared" si="35"/>
        <v>0</v>
      </c>
      <c r="N37" s="104">
        <f t="shared" si="35"/>
        <v>0</v>
      </c>
      <c r="O37" s="102" t="e">
        <f t="shared" si="4"/>
        <v>#DIV/0!</v>
      </c>
      <c r="P37" s="104">
        <f t="shared" si="35"/>
        <v>0</v>
      </c>
      <c r="Q37" s="104">
        <f t="shared" si="35"/>
        <v>0</v>
      </c>
      <c r="R37" s="102" t="e">
        <f t="shared" si="5"/>
        <v>#DIV/0!</v>
      </c>
      <c r="S37" s="104">
        <f t="shared" si="35"/>
        <v>28544</v>
      </c>
      <c r="T37" s="104">
        <f t="shared" si="35"/>
        <v>0</v>
      </c>
      <c r="U37" s="102">
        <f t="shared" si="6"/>
        <v>0</v>
      </c>
      <c r="V37" s="104">
        <f t="shared" si="35"/>
        <v>11456.099999999999</v>
      </c>
      <c r="W37" s="104">
        <f t="shared" si="35"/>
        <v>0</v>
      </c>
      <c r="X37" s="102">
        <f t="shared" si="7"/>
        <v>0</v>
      </c>
      <c r="Y37" s="104">
        <f>Y38+Y39</f>
        <v>10336</v>
      </c>
      <c r="Z37" s="104">
        <f>Z38+Z39</f>
        <v>0</v>
      </c>
      <c r="AA37" s="102">
        <f t="shared" si="9"/>
        <v>0</v>
      </c>
      <c r="AB37" s="104">
        <f>AB38+AB39</f>
        <v>16950.8</v>
      </c>
      <c r="AC37" s="104">
        <f>AC38+AC39</f>
        <v>0</v>
      </c>
      <c r="AD37" s="102">
        <f t="shared" si="10"/>
        <v>0</v>
      </c>
      <c r="AE37" s="104">
        <f>AE38+AE39</f>
        <v>15325.5</v>
      </c>
      <c r="AF37" s="104">
        <f>AF38+AF39</f>
        <v>0</v>
      </c>
      <c r="AG37" s="102">
        <f t="shared" si="11"/>
        <v>0</v>
      </c>
      <c r="AH37" s="104">
        <f>AH38+AH39</f>
        <v>12791.1</v>
      </c>
      <c r="AI37" s="104">
        <f>AI38+AI39</f>
        <v>0</v>
      </c>
      <c r="AJ37" s="102">
        <f t="shared" si="12"/>
        <v>0</v>
      </c>
      <c r="AK37" s="104">
        <f>AK38+AK39</f>
        <v>0</v>
      </c>
      <c r="AL37" s="104">
        <f>AL38+AL39</f>
        <v>0</v>
      </c>
      <c r="AM37" s="102" t="e">
        <f t="shared" si="13"/>
        <v>#DIV/0!</v>
      </c>
      <c r="AN37" s="104">
        <f>AN38+AN39+AN40</f>
        <v>38316.6</v>
      </c>
      <c r="AO37" s="104">
        <f>AO38+AO39</f>
        <v>0</v>
      </c>
      <c r="AP37" s="102">
        <f t="shared" si="14"/>
        <v>0</v>
      </c>
      <c r="AQ37" s="170" t="s">
        <v>313</v>
      </c>
    </row>
    <row r="38" spans="1:43" s="117" customFormat="1" ht="15.75" customHeight="1">
      <c r="A38" s="205"/>
      <c r="B38" s="192"/>
      <c r="C38" s="207" t="s">
        <v>2</v>
      </c>
      <c r="D38" s="96">
        <f>G38+J38+M38+P38+S38+V38+Y38+AB38+AE38+AH38+AK38+AN38</f>
        <v>180530.7</v>
      </c>
      <c r="E38" s="96">
        <f t="shared" si="34"/>
        <v>0</v>
      </c>
      <c r="F38" s="109">
        <f>E38/D38*100</f>
        <v>0</v>
      </c>
      <c r="G38" s="99">
        <v>77863.6</v>
      </c>
      <c r="H38" s="99">
        <v>0</v>
      </c>
      <c r="I38" s="102">
        <f t="shared" si="22"/>
        <v>0</v>
      </c>
      <c r="J38" s="99">
        <v>0</v>
      </c>
      <c r="K38" s="99">
        <v>0</v>
      </c>
      <c r="L38" s="102" t="e">
        <f t="shared" si="3"/>
        <v>#DIV/0!</v>
      </c>
      <c r="M38" s="99">
        <v>0</v>
      </c>
      <c r="N38" s="99">
        <v>0</v>
      </c>
      <c r="O38" s="109" t="e">
        <f t="shared" si="4"/>
        <v>#DIV/0!</v>
      </c>
      <c r="P38" s="99">
        <v>0</v>
      </c>
      <c r="Q38" s="99">
        <v>0</v>
      </c>
      <c r="R38" s="109" t="e">
        <f t="shared" si="5"/>
        <v>#DIV/0!</v>
      </c>
      <c r="S38" s="96">
        <v>27116.8</v>
      </c>
      <c r="T38" s="96">
        <v>0</v>
      </c>
      <c r="U38" s="109">
        <f t="shared" si="6"/>
        <v>0</v>
      </c>
      <c r="V38" s="96">
        <v>10883.3</v>
      </c>
      <c r="W38" s="96">
        <v>0</v>
      </c>
      <c r="X38" s="109">
        <f t="shared" si="7"/>
        <v>0</v>
      </c>
      <c r="Y38" s="96">
        <v>9819.2</v>
      </c>
      <c r="Z38" s="96">
        <v>0</v>
      </c>
      <c r="AA38" s="110">
        <f t="shared" si="9"/>
        <v>0</v>
      </c>
      <c r="AB38" s="99">
        <v>16103.3</v>
      </c>
      <c r="AC38" s="96">
        <v>0</v>
      </c>
      <c r="AD38" s="109">
        <f t="shared" si="10"/>
        <v>0</v>
      </c>
      <c r="AE38" s="99">
        <v>14559.2</v>
      </c>
      <c r="AF38" s="99">
        <v>0</v>
      </c>
      <c r="AG38" s="109">
        <f t="shared" si="11"/>
        <v>0</v>
      </c>
      <c r="AH38" s="99">
        <v>12151.5</v>
      </c>
      <c r="AI38" s="99">
        <v>0</v>
      </c>
      <c r="AJ38" s="109">
        <f t="shared" si="12"/>
        <v>0</v>
      </c>
      <c r="AK38" s="99">
        <v>0</v>
      </c>
      <c r="AL38" s="99">
        <v>0</v>
      </c>
      <c r="AM38" s="109" t="e">
        <f t="shared" si="13"/>
        <v>#DIV/0!</v>
      </c>
      <c r="AN38" s="99">
        <v>12033.8</v>
      </c>
      <c r="AO38" s="99">
        <v>0</v>
      </c>
      <c r="AP38" s="109">
        <f t="shared" si="14"/>
        <v>0</v>
      </c>
      <c r="AQ38" s="181"/>
    </row>
    <row r="39" spans="1:43" s="117" customFormat="1" ht="15.75" customHeight="1">
      <c r="A39" s="205"/>
      <c r="B39" s="192"/>
      <c r="C39" s="207" t="s">
        <v>257</v>
      </c>
      <c r="D39" s="96">
        <f>G39+J39+M39+P39+S39+V39+Y39+AB39+AE39+AH39+AK39+AN39</f>
        <v>9501.7</v>
      </c>
      <c r="E39" s="96">
        <f t="shared" si="34"/>
        <v>0</v>
      </c>
      <c r="F39" s="109">
        <f>E39/D39*100</f>
        <v>0</v>
      </c>
      <c r="G39" s="99">
        <v>0</v>
      </c>
      <c r="H39" s="99">
        <v>0</v>
      </c>
      <c r="I39" s="102" t="e">
        <f t="shared" si="22"/>
        <v>#DIV/0!</v>
      </c>
      <c r="J39" s="99">
        <v>0</v>
      </c>
      <c r="K39" s="99">
        <v>0</v>
      </c>
      <c r="L39" s="102" t="e">
        <f t="shared" si="3"/>
        <v>#DIV/0!</v>
      </c>
      <c r="M39" s="99">
        <v>0</v>
      </c>
      <c r="N39" s="99">
        <v>0</v>
      </c>
      <c r="O39" s="109" t="e">
        <f t="shared" si="4"/>
        <v>#DIV/0!</v>
      </c>
      <c r="P39" s="99">
        <v>0</v>
      </c>
      <c r="Q39" s="99">
        <v>0</v>
      </c>
      <c r="R39" s="109" t="e">
        <f t="shared" si="5"/>
        <v>#DIV/0!</v>
      </c>
      <c r="S39" s="99">
        <v>1427.2</v>
      </c>
      <c r="T39" s="99">
        <v>0</v>
      </c>
      <c r="U39" s="109">
        <f t="shared" si="6"/>
        <v>0</v>
      </c>
      <c r="V39" s="99">
        <v>572.8</v>
      </c>
      <c r="W39" s="99">
        <v>0</v>
      </c>
      <c r="X39" s="109">
        <f t="shared" si="7"/>
        <v>0</v>
      </c>
      <c r="Y39" s="99">
        <v>516.8</v>
      </c>
      <c r="Z39" s="99">
        <v>0</v>
      </c>
      <c r="AA39" s="110">
        <f t="shared" si="9"/>
        <v>0</v>
      </c>
      <c r="AB39" s="99">
        <v>847.5</v>
      </c>
      <c r="AC39" s="99">
        <v>0</v>
      </c>
      <c r="AD39" s="109">
        <f t="shared" si="10"/>
        <v>0</v>
      </c>
      <c r="AE39" s="99">
        <v>766.3</v>
      </c>
      <c r="AF39" s="99">
        <v>0</v>
      </c>
      <c r="AG39" s="109">
        <f t="shared" si="11"/>
        <v>0</v>
      </c>
      <c r="AH39" s="99">
        <v>639.6</v>
      </c>
      <c r="AI39" s="99">
        <v>0</v>
      </c>
      <c r="AJ39" s="109">
        <f t="shared" si="12"/>
        <v>0</v>
      </c>
      <c r="AK39" s="99">
        <v>0</v>
      </c>
      <c r="AL39" s="99">
        <v>0</v>
      </c>
      <c r="AM39" s="109" t="e">
        <f t="shared" si="13"/>
        <v>#DIV/0!</v>
      </c>
      <c r="AN39" s="99">
        <v>4731.5</v>
      </c>
      <c r="AO39" s="99">
        <v>0</v>
      </c>
      <c r="AP39" s="109">
        <f t="shared" si="14"/>
        <v>0</v>
      </c>
      <c r="AQ39" s="181"/>
    </row>
    <row r="40" spans="1:43" s="117" customFormat="1" ht="35.25" customHeight="1">
      <c r="A40" s="204"/>
      <c r="B40" s="193"/>
      <c r="C40" s="207" t="s">
        <v>258</v>
      </c>
      <c r="D40" s="96">
        <f>G40+J40+M40+P40+S40+V40+Y40+AB40+AE40+AH40+AK40+AN40</f>
        <v>21551.3</v>
      </c>
      <c r="E40" s="96">
        <f t="shared" si="34"/>
        <v>0</v>
      </c>
      <c r="F40" s="109">
        <f>E40/D40*100</f>
        <v>0</v>
      </c>
      <c r="G40" s="99">
        <v>0</v>
      </c>
      <c r="H40" s="99">
        <v>0</v>
      </c>
      <c r="I40" s="102" t="e">
        <f t="shared" si="22"/>
        <v>#DIV/0!</v>
      </c>
      <c r="J40" s="99">
        <v>0</v>
      </c>
      <c r="K40" s="99">
        <v>0</v>
      </c>
      <c r="L40" s="102" t="e">
        <f t="shared" si="3"/>
        <v>#DIV/0!</v>
      </c>
      <c r="M40" s="99">
        <v>0</v>
      </c>
      <c r="N40" s="99">
        <v>0</v>
      </c>
      <c r="O40" s="109"/>
      <c r="P40" s="99">
        <v>0</v>
      </c>
      <c r="Q40" s="99">
        <v>0</v>
      </c>
      <c r="R40" s="109"/>
      <c r="S40" s="99"/>
      <c r="T40" s="99"/>
      <c r="U40" s="109"/>
      <c r="V40" s="99"/>
      <c r="W40" s="99"/>
      <c r="X40" s="109"/>
      <c r="Y40" s="99"/>
      <c r="Z40" s="99"/>
      <c r="AA40" s="109"/>
      <c r="AB40" s="99"/>
      <c r="AC40" s="99"/>
      <c r="AD40" s="109"/>
      <c r="AE40" s="99"/>
      <c r="AF40" s="99"/>
      <c r="AG40" s="109"/>
      <c r="AH40" s="99"/>
      <c r="AI40" s="99"/>
      <c r="AJ40" s="109"/>
      <c r="AK40" s="99"/>
      <c r="AL40" s="99"/>
      <c r="AM40" s="109"/>
      <c r="AN40" s="99">
        <v>21551.3</v>
      </c>
      <c r="AO40" s="99"/>
      <c r="AP40" s="109"/>
      <c r="AQ40" s="174"/>
    </row>
    <row r="41" spans="1:43" s="117" customFormat="1" ht="35.25" customHeight="1" hidden="1">
      <c r="A41" s="202" t="s">
        <v>288</v>
      </c>
      <c r="B41" s="191" t="s">
        <v>287</v>
      </c>
      <c r="C41" s="197" t="s">
        <v>41</v>
      </c>
      <c r="D41" s="96">
        <f>G41+J41+M41+P41+S41+V41+Y41+AB41+AE41+AH41+AK41+AO41</f>
        <v>0</v>
      </c>
      <c r="E41" s="96">
        <f t="shared" si="34"/>
        <v>0</v>
      </c>
      <c r="F41" s="109" t="e">
        <f>E41/D41*100</f>
        <v>#DIV/0!</v>
      </c>
      <c r="G41" s="104">
        <f>G42</f>
        <v>0</v>
      </c>
      <c r="H41" s="104">
        <f aca="true" t="shared" si="36" ref="H41:W41">H42</f>
        <v>0</v>
      </c>
      <c r="I41" s="102" t="e">
        <f t="shared" si="22"/>
        <v>#DIV/0!</v>
      </c>
      <c r="J41" s="104">
        <f t="shared" si="36"/>
        <v>0</v>
      </c>
      <c r="K41" s="104">
        <f t="shared" si="36"/>
        <v>0</v>
      </c>
      <c r="L41" s="102" t="e">
        <f t="shared" si="3"/>
        <v>#DIV/0!</v>
      </c>
      <c r="M41" s="104">
        <f t="shared" si="36"/>
        <v>0</v>
      </c>
      <c r="N41" s="104">
        <f t="shared" si="36"/>
        <v>0</v>
      </c>
      <c r="O41" s="102" t="e">
        <f t="shared" si="4"/>
        <v>#DIV/0!</v>
      </c>
      <c r="P41" s="104">
        <f t="shared" si="36"/>
        <v>0</v>
      </c>
      <c r="Q41" s="104">
        <f t="shared" si="36"/>
        <v>0</v>
      </c>
      <c r="R41" s="102" t="e">
        <f t="shared" si="5"/>
        <v>#DIV/0!</v>
      </c>
      <c r="S41" s="104">
        <f t="shared" si="36"/>
        <v>0</v>
      </c>
      <c r="T41" s="104">
        <f t="shared" si="36"/>
        <v>0</v>
      </c>
      <c r="U41" s="102" t="e">
        <f t="shared" si="6"/>
        <v>#DIV/0!</v>
      </c>
      <c r="V41" s="104">
        <f t="shared" si="36"/>
        <v>0</v>
      </c>
      <c r="W41" s="104">
        <f t="shared" si="36"/>
        <v>0</v>
      </c>
      <c r="X41" s="102" t="e">
        <f t="shared" si="7"/>
        <v>#DIV/0!</v>
      </c>
      <c r="Y41" s="104">
        <f>Y42</f>
        <v>0</v>
      </c>
      <c r="Z41" s="104">
        <f>Z42</f>
        <v>0</v>
      </c>
      <c r="AA41" s="102" t="e">
        <f t="shared" si="9"/>
        <v>#DIV/0!</v>
      </c>
      <c r="AB41" s="104">
        <f>AB42</f>
        <v>0</v>
      </c>
      <c r="AC41" s="104">
        <f>AC42</f>
        <v>0</v>
      </c>
      <c r="AD41" s="102" t="e">
        <f t="shared" si="10"/>
        <v>#DIV/0!</v>
      </c>
      <c r="AE41" s="104">
        <f>AE42</f>
        <v>0</v>
      </c>
      <c r="AF41" s="104">
        <f>AF42</f>
        <v>0</v>
      </c>
      <c r="AG41" s="102" t="e">
        <f t="shared" si="11"/>
        <v>#DIV/0!</v>
      </c>
      <c r="AH41" s="104">
        <f>AH42</f>
        <v>0</v>
      </c>
      <c r="AI41" s="104">
        <f>AI42</f>
        <v>0</v>
      </c>
      <c r="AJ41" s="102" t="e">
        <f t="shared" si="12"/>
        <v>#DIV/0!</v>
      </c>
      <c r="AK41" s="104">
        <f>AK42</f>
        <v>0</v>
      </c>
      <c r="AL41" s="104">
        <f>AL42</f>
        <v>0</v>
      </c>
      <c r="AM41" s="102" t="e">
        <f t="shared" si="13"/>
        <v>#DIV/0!</v>
      </c>
      <c r="AN41" s="104">
        <f>AN42</f>
        <v>0</v>
      </c>
      <c r="AO41" s="104">
        <f>AO42</f>
        <v>0</v>
      </c>
      <c r="AP41" s="102" t="e">
        <f t="shared" si="14"/>
        <v>#DIV/0!</v>
      </c>
      <c r="AQ41" s="170"/>
    </row>
    <row r="42" spans="1:43" s="117" customFormat="1" ht="38.25" customHeight="1" hidden="1">
      <c r="A42" s="202"/>
      <c r="B42" s="193"/>
      <c r="C42" s="207" t="s">
        <v>257</v>
      </c>
      <c r="D42" s="96">
        <f>G42+J42+M42+P42+S42+V42+Y42+AB42+AE42+AH42+AK42+AO42</f>
        <v>0</v>
      </c>
      <c r="E42" s="96">
        <f t="shared" si="34"/>
        <v>0</v>
      </c>
      <c r="F42" s="109" t="e">
        <f>E42/D42*100</f>
        <v>#DIV/0!</v>
      </c>
      <c r="G42" s="99">
        <v>0</v>
      </c>
      <c r="H42" s="99">
        <v>0</v>
      </c>
      <c r="I42" s="102" t="e">
        <f t="shared" si="22"/>
        <v>#DIV/0!</v>
      </c>
      <c r="J42" s="99">
        <v>0</v>
      </c>
      <c r="K42" s="99">
        <v>0</v>
      </c>
      <c r="L42" s="102" t="e">
        <f t="shared" si="3"/>
        <v>#DIV/0!</v>
      </c>
      <c r="M42" s="99">
        <v>0</v>
      </c>
      <c r="N42" s="99">
        <v>0</v>
      </c>
      <c r="O42" s="109" t="e">
        <f t="shared" si="4"/>
        <v>#DIV/0!</v>
      </c>
      <c r="P42" s="99">
        <v>0</v>
      </c>
      <c r="Q42" s="99">
        <v>0</v>
      </c>
      <c r="R42" s="109" t="e">
        <f t="shared" si="5"/>
        <v>#DIV/0!</v>
      </c>
      <c r="S42" s="99">
        <v>0</v>
      </c>
      <c r="T42" s="99">
        <v>0</v>
      </c>
      <c r="U42" s="109" t="e">
        <f t="shared" si="6"/>
        <v>#DIV/0!</v>
      </c>
      <c r="V42" s="99">
        <v>0</v>
      </c>
      <c r="W42" s="99">
        <v>0</v>
      </c>
      <c r="X42" s="109" t="e">
        <f t="shared" si="7"/>
        <v>#DIV/0!</v>
      </c>
      <c r="Y42" s="99">
        <v>0</v>
      </c>
      <c r="Z42" s="99">
        <v>0</v>
      </c>
      <c r="AA42" s="109" t="e">
        <f t="shared" si="9"/>
        <v>#DIV/0!</v>
      </c>
      <c r="AB42" s="99">
        <v>0</v>
      </c>
      <c r="AC42" s="99">
        <v>0</v>
      </c>
      <c r="AD42" s="109" t="e">
        <f t="shared" si="10"/>
        <v>#DIV/0!</v>
      </c>
      <c r="AE42" s="99">
        <v>0</v>
      </c>
      <c r="AF42" s="99">
        <v>0</v>
      </c>
      <c r="AG42" s="109" t="e">
        <f t="shared" si="11"/>
        <v>#DIV/0!</v>
      </c>
      <c r="AH42" s="99">
        <v>0</v>
      </c>
      <c r="AI42" s="99">
        <v>0</v>
      </c>
      <c r="AJ42" s="109" t="e">
        <f t="shared" si="12"/>
        <v>#DIV/0!</v>
      </c>
      <c r="AK42" s="99">
        <v>0</v>
      </c>
      <c r="AL42" s="99">
        <v>0</v>
      </c>
      <c r="AM42" s="109" t="e">
        <f t="shared" si="13"/>
        <v>#DIV/0!</v>
      </c>
      <c r="AN42" s="99">
        <v>0</v>
      </c>
      <c r="AO42" s="99">
        <v>0</v>
      </c>
      <c r="AP42" s="109" t="e">
        <f t="shared" si="14"/>
        <v>#DIV/0!</v>
      </c>
      <c r="AQ42" s="174"/>
    </row>
    <row r="43" spans="1:43" s="117" customFormat="1" ht="19.5" customHeight="1">
      <c r="A43" s="202" t="s">
        <v>289</v>
      </c>
      <c r="B43" s="191" t="s">
        <v>310</v>
      </c>
      <c r="C43" s="197" t="s">
        <v>41</v>
      </c>
      <c r="D43" s="96">
        <f aca="true" t="shared" si="37" ref="D43:D53">G43+J43+M43+P43+S43+V43+Y43+AB43+AE43+AH43+AK43+AN43</f>
        <v>16619.4</v>
      </c>
      <c r="E43" s="96">
        <f aca="true" t="shared" si="38" ref="E43:E53">H43+K43+N43+Q43+T43+W43+Z43+AC43+AF43+AI43+AL43+AO43</f>
        <v>16265.9</v>
      </c>
      <c r="F43" s="109">
        <f>E43/D43*100</f>
        <v>97.8729677365007</v>
      </c>
      <c r="G43" s="104">
        <f>G44</f>
        <v>0</v>
      </c>
      <c r="H43" s="104">
        <f aca="true" t="shared" si="39" ref="H43:W43">H44</f>
        <v>0</v>
      </c>
      <c r="I43" s="102" t="e">
        <f t="shared" si="22"/>
        <v>#DIV/0!</v>
      </c>
      <c r="J43" s="104">
        <f>J45</f>
        <v>16619.4</v>
      </c>
      <c r="K43" s="104">
        <f t="shared" si="39"/>
        <v>0</v>
      </c>
      <c r="L43" s="102">
        <f t="shared" si="3"/>
        <v>0</v>
      </c>
      <c r="M43" s="104">
        <f t="shared" si="39"/>
        <v>0</v>
      </c>
      <c r="N43" s="104">
        <f>N45</f>
        <v>16265.9</v>
      </c>
      <c r="O43" s="102" t="e">
        <f t="shared" si="4"/>
        <v>#DIV/0!</v>
      </c>
      <c r="P43" s="104">
        <f t="shared" si="39"/>
        <v>0</v>
      </c>
      <c r="Q43" s="104">
        <f t="shared" si="39"/>
        <v>0</v>
      </c>
      <c r="R43" s="102" t="e">
        <f t="shared" si="5"/>
        <v>#DIV/0!</v>
      </c>
      <c r="S43" s="104">
        <f t="shared" si="39"/>
        <v>0</v>
      </c>
      <c r="T43" s="104">
        <f t="shared" si="39"/>
        <v>0</v>
      </c>
      <c r="U43" s="102" t="e">
        <f t="shared" si="6"/>
        <v>#DIV/0!</v>
      </c>
      <c r="V43" s="104">
        <f t="shared" si="39"/>
        <v>0</v>
      </c>
      <c r="W43" s="104">
        <f t="shared" si="39"/>
        <v>0</v>
      </c>
      <c r="X43" s="102" t="e">
        <f t="shared" si="7"/>
        <v>#DIV/0!</v>
      </c>
      <c r="Y43" s="104">
        <f>Y44</f>
        <v>0</v>
      </c>
      <c r="Z43" s="104">
        <f>Z44</f>
        <v>0</v>
      </c>
      <c r="AA43" s="102" t="e">
        <f t="shared" si="9"/>
        <v>#DIV/0!</v>
      </c>
      <c r="AB43" s="104">
        <f>AB44</f>
        <v>0</v>
      </c>
      <c r="AC43" s="104">
        <f>AC44</f>
        <v>0</v>
      </c>
      <c r="AD43" s="102" t="e">
        <f t="shared" si="10"/>
        <v>#DIV/0!</v>
      </c>
      <c r="AE43" s="104">
        <f>AE44</f>
        <v>0</v>
      </c>
      <c r="AF43" s="104">
        <f>AF44</f>
        <v>0</v>
      </c>
      <c r="AG43" s="102" t="e">
        <f t="shared" si="11"/>
        <v>#DIV/0!</v>
      </c>
      <c r="AH43" s="104">
        <f>AH44</f>
        <v>0</v>
      </c>
      <c r="AI43" s="104">
        <f>AI44</f>
        <v>0</v>
      </c>
      <c r="AJ43" s="102" t="e">
        <f t="shared" si="12"/>
        <v>#DIV/0!</v>
      </c>
      <c r="AK43" s="104">
        <f>AK44</f>
        <v>0</v>
      </c>
      <c r="AL43" s="104">
        <f>AL44</f>
        <v>0</v>
      </c>
      <c r="AM43" s="102" t="e">
        <f t="shared" si="13"/>
        <v>#DIV/0!</v>
      </c>
      <c r="AN43" s="104">
        <f>AN44</f>
        <v>0</v>
      </c>
      <c r="AO43" s="104">
        <f>AO44</f>
        <v>0</v>
      </c>
      <c r="AP43" s="102" t="e">
        <f t="shared" si="14"/>
        <v>#DIV/0!</v>
      </c>
      <c r="AQ43" s="170" t="s">
        <v>315</v>
      </c>
    </row>
    <row r="44" spans="1:43" s="117" customFormat="1" ht="21.75" customHeight="1">
      <c r="A44" s="202"/>
      <c r="B44" s="192"/>
      <c r="C44" s="207" t="s">
        <v>257</v>
      </c>
      <c r="D44" s="96">
        <f t="shared" si="37"/>
        <v>0</v>
      </c>
      <c r="E44" s="96">
        <f t="shared" si="38"/>
        <v>0</v>
      </c>
      <c r="F44" s="109" t="e">
        <f>E44/D44*100</f>
        <v>#DIV/0!</v>
      </c>
      <c r="G44" s="99">
        <v>0</v>
      </c>
      <c r="H44" s="99">
        <v>0</v>
      </c>
      <c r="I44" s="102" t="e">
        <f t="shared" si="22"/>
        <v>#DIV/0!</v>
      </c>
      <c r="J44" s="99">
        <v>0</v>
      </c>
      <c r="K44" s="99">
        <v>0</v>
      </c>
      <c r="L44" s="102" t="e">
        <f t="shared" si="3"/>
        <v>#DIV/0!</v>
      </c>
      <c r="M44" s="99">
        <v>0</v>
      </c>
      <c r="N44" s="99">
        <v>0</v>
      </c>
      <c r="O44" s="109" t="e">
        <f t="shared" si="4"/>
        <v>#DIV/0!</v>
      </c>
      <c r="P44" s="99">
        <v>0</v>
      </c>
      <c r="Q44" s="99">
        <v>0</v>
      </c>
      <c r="R44" s="109" t="e">
        <f t="shared" si="5"/>
        <v>#DIV/0!</v>
      </c>
      <c r="S44" s="99">
        <v>0</v>
      </c>
      <c r="T44" s="99">
        <v>0</v>
      </c>
      <c r="U44" s="109" t="e">
        <f t="shared" si="6"/>
        <v>#DIV/0!</v>
      </c>
      <c r="V44" s="99">
        <v>0</v>
      </c>
      <c r="W44" s="99">
        <v>0</v>
      </c>
      <c r="X44" s="109" t="e">
        <f t="shared" si="7"/>
        <v>#DIV/0!</v>
      </c>
      <c r="Y44" s="99">
        <v>0</v>
      </c>
      <c r="Z44" s="99">
        <v>0</v>
      </c>
      <c r="AA44" s="109" t="e">
        <f t="shared" si="9"/>
        <v>#DIV/0!</v>
      </c>
      <c r="AB44" s="99">
        <v>0</v>
      </c>
      <c r="AC44" s="99">
        <v>0</v>
      </c>
      <c r="AD44" s="109" t="e">
        <f t="shared" si="10"/>
        <v>#DIV/0!</v>
      </c>
      <c r="AE44" s="99">
        <v>0</v>
      </c>
      <c r="AF44" s="99">
        <v>0</v>
      </c>
      <c r="AG44" s="109" t="e">
        <f t="shared" si="11"/>
        <v>#DIV/0!</v>
      </c>
      <c r="AH44" s="99">
        <v>0</v>
      </c>
      <c r="AI44" s="99">
        <v>0</v>
      </c>
      <c r="AJ44" s="109" t="e">
        <f t="shared" si="12"/>
        <v>#DIV/0!</v>
      </c>
      <c r="AK44" s="99">
        <v>0</v>
      </c>
      <c r="AL44" s="99">
        <v>0</v>
      </c>
      <c r="AM44" s="109" t="e">
        <f t="shared" si="13"/>
        <v>#DIV/0!</v>
      </c>
      <c r="AN44" s="99">
        <v>0</v>
      </c>
      <c r="AO44" s="99">
        <v>0</v>
      </c>
      <c r="AP44" s="109" t="e">
        <f t="shared" si="14"/>
        <v>#DIV/0!</v>
      </c>
      <c r="AQ44" s="173"/>
    </row>
    <row r="45" spans="1:43" s="117" customFormat="1" ht="35.25" customHeight="1">
      <c r="A45" s="202"/>
      <c r="B45" s="192"/>
      <c r="C45" s="207" t="s">
        <v>266</v>
      </c>
      <c r="D45" s="96">
        <f t="shared" si="37"/>
        <v>16619.4</v>
      </c>
      <c r="E45" s="96">
        <f t="shared" si="38"/>
        <v>16265.9</v>
      </c>
      <c r="F45" s="109">
        <f>E45/D45*100</f>
        <v>97.8729677365007</v>
      </c>
      <c r="G45" s="99">
        <v>0</v>
      </c>
      <c r="H45" s="99">
        <v>0</v>
      </c>
      <c r="I45" s="102" t="e">
        <f t="shared" si="22"/>
        <v>#DIV/0!</v>
      </c>
      <c r="J45" s="99">
        <v>16619.4</v>
      </c>
      <c r="K45" s="99">
        <v>0</v>
      </c>
      <c r="L45" s="102">
        <f t="shared" si="3"/>
        <v>0</v>
      </c>
      <c r="M45" s="99">
        <v>0</v>
      </c>
      <c r="N45" s="99">
        <v>16265.9</v>
      </c>
      <c r="O45" s="109" t="e">
        <f t="shared" si="4"/>
        <v>#DIV/0!</v>
      </c>
      <c r="P45" s="99">
        <v>0</v>
      </c>
      <c r="Q45" s="99">
        <v>0</v>
      </c>
      <c r="R45" s="109" t="e">
        <f t="shared" si="5"/>
        <v>#DIV/0!</v>
      </c>
      <c r="S45" s="99">
        <v>0</v>
      </c>
      <c r="T45" s="99">
        <v>0</v>
      </c>
      <c r="U45" s="109" t="e">
        <f t="shared" si="6"/>
        <v>#DIV/0!</v>
      </c>
      <c r="V45" s="99">
        <v>0</v>
      </c>
      <c r="W45" s="99">
        <v>0</v>
      </c>
      <c r="X45" s="109" t="e">
        <f t="shared" si="7"/>
        <v>#DIV/0!</v>
      </c>
      <c r="Y45" s="99">
        <v>0</v>
      </c>
      <c r="Z45" s="99">
        <v>0</v>
      </c>
      <c r="AA45" s="109" t="e">
        <f t="shared" si="9"/>
        <v>#DIV/0!</v>
      </c>
      <c r="AB45" s="99">
        <v>0</v>
      </c>
      <c r="AC45" s="99">
        <v>0</v>
      </c>
      <c r="AD45" s="109" t="e">
        <f t="shared" si="10"/>
        <v>#DIV/0!</v>
      </c>
      <c r="AE45" s="99">
        <v>0</v>
      </c>
      <c r="AF45" s="99">
        <v>0</v>
      </c>
      <c r="AG45" s="109" t="e">
        <f t="shared" si="11"/>
        <v>#DIV/0!</v>
      </c>
      <c r="AH45" s="99">
        <v>0</v>
      </c>
      <c r="AI45" s="99">
        <v>0</v>
      </c>
      <c r="AJ45" s="109" t="e">
        <f t="shared" si="12"/>
        <v>#DIV/0!</v>
      </c>
      <c r="AK45" s="99">
        <v>0</v>
      </c>
      <c r="AL45" s="99">
        <v>0</v>
      </c>
      <c r="AM45" s="109" t="e">
        <f t="shared" si="13"/>
        <v>#DIV/0!</v>
      </c>
      <c r="AN45" s="99">
        <v>0</v>
      </c>
      <c r="AO45" s="99">
        <v>0</v>
      </c>
      <c r="AP45" s="109" t="e">
        <f t="shared" si="14"/>
        <v>#DIV/0!</v>
      </c>
      <c r="AQ45" s="171"/>
    </row>
    <row r="46" spans="1:43" s="117" customFormat="1" ht="32.25" customHeight="1">
      <c r="A46" s="208" t="s">
        <v>290</v>
      </c>
      <c r="B46" s="191" t="s">
        <v>292</v>
      </c>
      <c r="C46" s="197" t="s">
        <v>41</v>
      </c>
      <c r="D46" s="96">
        <f aca="true" t="shared" si="40" ref="D46:D51">G46+J46+M46+P46+S46+V46+Y46+AB46+AE46+AH46+AK46+AN46</f>
        <v>50740.49999999999</v>
      </c>
      <c r="E46" s="96">
        <f aca="true" t="shared" si="41" ref="E46:E51">H46+K46+N46+Q46+T46+W46+Z46+AC46+AF46+AI46+AL46+AO46</f>
        <v>27007.7</v>
      </c>
      <c r="F46" s="109">
        <f>E46/D46*100</f>
        <v>53.2271065519654</v>
      </c>
      <c r="G46" s="104">
        <f>G47</f>
        <v>0</v>
      </c>
      <c r="H46" s="104">
        <f>H47</f>
        <v>0</v>
      </c>
      <c r="I46" s="102" t="e">
        <f t="shared" si="22"/>
        <v>#DIV/0!</v>
      </c>
      <c r="J46" s="104">
        <f>J47</f>
        <v>0</v>
      </c>
      <c r="K46" s="104">
        <f>K47</f>
        <v>0</v>
      </c>
      <c r="L46" s="102" t="e">
        <f t="shared" si="3"/>
        <v>#DIV/0!</v>
      </c>
      <c r="M46" s="104">
        <f>M47</f>
        <v>0</v>
      </c>
      <c r="N46" s="104">
        <f>N48</f>
        <v>27007.7</v>
      </c>
      <c r="O46" s="102" t="e">
        <f t="shared" si="4"/>
        <v>#DIV/0!</v>
      </c>
      <c r="P46" s="104">
        <f>P48</f>
        <v>10536.4</v>
      </c>
      <c r="Q46" s="104">
        <f>Q47</f>
        <v>0</v>
      </c>
      <c r="R46" s="102">
        <f t="shared" si="5"/>
        <v>0</v>
      </c>
      <c r="S46" s="104">
        <f>S48</f>
        <v>12368.6</v>
      </c>
      <c r="T46" s="104">
        <f>T47</f>
        <v>0</v>
      </c>
      <c r="U46" s="102">
        <f t="shared" si="6"/>
        <v>0</v>
      </c>
      <c r="V46" s="104">
        <f>V48</f>
        <v>7072.8</v>
      </c>
      <c r="W46" s="104">
        <f>W47</f>
        <v>0</v>
      </c>
      <c r="X46" s="102">
        <f t="shared" si="7"/>
        <v>0</v>
      </c>
      <c r="Y46" s="104">
        <f>Y48</f>
        <v>12660.9</v>
      </c>
      <c r="Z46" s="104">
        <f>Z47</f>
        <v>0</v>
      </c>
      <c r="AA46" s="102">
        <f t="shared" si="9"/>
        <v>0</v>
      </c>
      <c r="AB46" s="104">
        <f>AB48</f>
        <v>7726.6</v>
      </c>
      <c r="AC46" s="104">
        <f>AC47</f>
        <v>0</v>
      </c>
      <c r="AD46" s="102">
        <f t="shared" si="10"/>
        <v>0</v>
      </c>
      <c r="AE46" s="104">
        <f>AE47</f>
        <v>0</v>
      </c>
      <c r="AF46" s="104">
        <f>AF47</f>
        <v>0</v>
      </c>
      <c r="AG46" s="102" t="e">
        <f t="shared" si="11"/>
        <v>#DIV/0!</v>
      </c>
      <c r="AH46" s="104">
        <f>AH47</f>
        <v>0</v>
      </c>
      <c r="AI46" s="104">
        <f>AI47</f>
        <v>0</v>
      </c>
      <c r="AJ46" s="102" t="e">
        <f t="shared" si="12"/>
        <v>#DIV/0!</v>
      </c>
      <c r="AK46" s="104">
        <f>AK47</f>
        <v>0</v>
      </c>
      <c r="AL46" s="104">
        <f>AL47</f>
        <v>0</v>
      </c>
      <c r="AM46" s="102" t="e">
        <f t="shared" si="13"/>
        <v>#DIV/0!</v>
      </c>
      <c r="AN46" s="104">
        <f>AN48</f>
        <v>375.2</v>
      </c>
      <c r="AO46" s="104">
        <f>AO47</f>
        <v>0</v>
      </c>
      <c r="AP46" s="102">
        <f t="shared" si="14"/>
        <v>0</v>
      </c>
      <c r="AQ46" s="170" t="s">
        <v>316</v>
      </c>
    </row>
    <row r="47" spans="1:43" s="117" customFormat="1" ht="32.25" customHeight="1">
      <c r="A47" s="209"/>
      <c r="B47" s="192"/>
      <c r="C47" s="207" t="s">
        <v>257</v>
      </c>
      <c r="D47" s="96">
        <f t="shared" si="40"/>
        <v>0</v>
      </c>
      <c r="E47" s="96">
        <f t="shared" si="41"/>
        <v>0</v>
      </c>
      <c r="F47" s="109" t="e">
        <f>E47/D47*100</f>
        <v>#DIV/0!</v>
      </c>
      <c r="G47" s="99">
        <v>0</v>
      </c>
      <c r="H47" s="99">
        <v>0</v>
      </c>
      <c r="I47" s="102" t="e">
        <f t="shared" si="22"/>
        <v>#DIV/0!</v>
      </c>
      <c r="J47" s="99">
        <v>0</v>
      </c>
      <c r="K47" s="99">
        <v>0</v>
      </c>
      <c r="L47" s="102" t="e">
        <f t="shared" si="3"/>
        <v>#DIV/0!</v>
      </c>
      <c r="M47" s="99">
        <v>0</v>
      </c>
      <c r="N47" s="99">
        <v>0</v>
      </c>
      <c r="O47" s="109" t="e">
        <f t="shared" si="4"/>
        <v>#DIV/0!</v>
      </c>
      <c r="P47" s="99">
        <v>0</v>
      </c>
      <c r="Q47" s="99">
        <v>0</v>
      </c>
      <c r="R47" s="109" t="e">
        <f t="shared" si="5"/>
        <v>#DIV/0!</v>
      </c>
      <c r="S47" s="96">
        <v>0</v>
      </c>
      <c r="T47" s="96">
        <v>0</v>
      </c>
      <c r="U47" s="109" t="e">
        <f t="shared" si="6"/>
        <v>#DIV/0!</v>
      </c>
      <c r="V47" s="96">
        <v>0</v>
      </c>
      <c r="W47" s="96">
        <v>0</v>
      </c>
      <c r="X47" s="109" t="e">
        <f t="shared" si="7"/>
        <v>#DIV/0!</v>
      </c>
      <c r="Y47" s="96">
        <v>0</v>
      </c>
      <c r="Z47" s="96">
        <v>0</v>
      </c>
      <c r="AA47" s="109" t="e">
        <f t="shared" si="9"/>
        <v>#DIV/0!</v>
      </c>
      <c r="AB47" s="96">
        <v>0</v>
      </c>
      <c r="AC47" s="96">
        <v>0</v>
      </c>
      <c r="AD47" s="109" t="e">
        <f t="shared" si="10"/>
        <v>#DIV/0!</v>
      </c>
      <c r="AE47" s="96">
        <v>0</v>
      </c>
      <c r="AF47" s="96">
        <v>0</v>
      </c>
      <c r="AG47" s="109" t="e">
        <f t="shared" si="11"/>
        <v>#DIV/0!</v>
      </c>
      <c r="AH47" s="96">
        <v>0</v>
      </c>
      <c r="AI47" s="96">
        <v>0</v>
      </c>
      <c r="AJ47" s="109" t="e">
        <f t="shared" si="12"/>
        <v>#DIV/0!</v>
      </c>
      <c r="AK47" s="96">
        <v>0</v>
      </c>
      <c r="AL47" s="96">
        <v>0</v>
      </c>
      <c r="AM47" s="109" t="e">
        <f t="shared" si="13"/>
        <v>#DIV/0!</v>
      </c>
      <c r="AN47" s="96">
        <v>0</v>
      </c>
      <c r="AO47" s="96">
        <v>0</v>
      </c>
      <c r="AP47" s="109" t="e">
        <f t="shared" si="14"/>
        <v>#DIV/0!</v>
      </c>
      <c r="AQ47" s="173"/>
    </row>
    <row r="48" spans="1:43" s="117" customFormat="1" ht="32.25" customHeight="1">
      <c r="A48" s="210"/>
      <c r="B48" s="193"/>
      <c r="C48" s="207" t="s">
        <v>273</v>
      </c>
      <c r="D48" s="96">
        <f t="shared" si="40"/>
        <v>50740.49999999999</v>
      </c>
      <c r="E48" s="96">
        <f t="shared" si="41"/>
        <v>27007.7</v>
      </c>
      <c r="F48" s="109">
        <f>E48/D48*100</f>
        <v>53.2271065519654</v>
      </c>
      <c r="G48" s="99">
        <v>0</v>
      </c>
      <c r="H48" s="99">
        <v>0</v>
      </c>
      <c r="I48" s="102" t="e">
        <f t="shared" si="22"/>
        <v>#DIV/0!</v>
      </c>
      <c r="J48" s="99">
        <v>0</v>
      </c>
      <c r="K48" s="99">
        <v>0</v>
      </c>
      <c r="L48" s="102" t="e">
        <f t="shared" si="3"/>
        <v>#DIV/0!</v>
      </c>
      <c r="M48" s="99">
        <v>0</v>
      </c>
      <c r="N48" s="99">
        <v>27007.7</v>
      </c>
      <c r="O48" s="109"/>
      <c r="P48" s="99">
        <v>10536.4</v>
      </c>
      <c r="Q48" s="99">
        <v>0</v>
      </c>
      <c r="R48" s="109"/>
      <c r="S48" s="99">
        <v>12368.6</v>
      </c>
      <c r="T48" s="99"/>
      <c r="U48" s="109">
        <f t="shared" si="6"/>
        <v>0</v>
      </c>
      <c r="V48" s="99">
        <v>7072.8</v>
      </c>
      <c r="W48" s="99"/>
      <c r="X48" s="109">
        <f t="shared" si="7"/>
        <v>0</v>
      </c>
      <c r="Y48" s="99">
        <v>12660.9</v>
      </c>
      <c r="Z48" s="99">
        <v>0</v>
      </c>
      <c r="AA48" s="109">
        <f t="shared" si="9"/>
        <v>0</v>
      </c>
      <c r="AB48" s="99">
        <v>7726.6</v>
      </c>
      <c r="AC48" s="99">
        <v>0</v>
      </c>
      <c r="AD48" s="109">
        <f t="shared" si="10"/>
        <v>0</v>
      </c>
      <c r="AE48" s="99"/>
      <c r="AF48" s="99"/>
      <c r="AG48" s="109" t="e">
        <f t="shared" si="11"/>
        <v>#DIV/0!</v>
      </c>
      <c r="AH48" s="99"/>
      <c r="AI48" s="99"/>
      <c r="AJ48" s="109" t="e">
        <f t="shared" si="12"/>
        <v>#DIV/0!</v>
      </c>
      <c r="AK48" s="99"/>
      <c r="AL48" s="99">
        <v>0</v>
      </c>
      <c r="AM48" s="109" t="e">
        <f t="shared" si="13"/>
        <v>#DIV/0!</v>
      </c>
      <c r="AN48" s="99">
        <v>375.2</v>
      </c>
      <c r="AO48" s="99">
        <v>0</v>
      </c>
      <c r="AP48" s="109">
        <f t="shared" si="14"/>
        <v>0</v>
      </c>
      <c r="AQ48" s="171"/>
    </row>
    <row r="49" spans="1:43" s="117" customFormat="1" ht="43.5" customHeight="1">
      <c r="A49" s="208" t="s">
        <v>291</v>
      </c>
      <c r="B49" s="191" t="s">
        <v>293</v>
      </c>
      <c r="C49" s="197" t="s">
        <v>41</v>
      </c>
      <c r="D49" s="96">
        <f t="shared" si="40"/>
        <v>6150</v>
      </c>
      <c r="E49" s="96">
        <f t="shared" si="41"/>
        <v>0</v>
      </c>
      <c r="F49" s="109">
        <f>E49/D49*100</f>
        <v>0</v>
      </c>
      <c r="G49" s="104">
        <f>G50</f>
        <v>0</v>
      </c>
      <c r="H49" s="104">
        <f aca="true" t="shared" si="42" ref="H49:W49">H50</f>
        <v>0</v>
      </c>
      <c r="I49" s="102" t="e">
        <f t="shared" si="22"/>
        <v>#DIV/0!</v>
      </c>
      <c r="J49" s="104">
        <f t="shared" si="42"/>
        <v>0</v>
      </c>
      <c r="K49" s="104">
        <f t="shared" si="42"/>
        <v>0</v>
      </c>
      <c r="L49" s="102" t="e">
        <f t="shared" si="3"/>
        <v>#DIV/0!</v>
      </c>
      <c r="M49" s="104">
        <f t="shared" si="42"/>
        <v>0</v>
      </c>
      <c r="N49" s="104">
        <f t="shared" si="42"/>
        <v>0</v>
      </c>
      <c r="O49" s="102" t="e">
        <f t="shared" si="4"/>
        <v>#DIV/0!</v>
      </c>
      <c r="P49" s="104">
        <f t="shared" si="42"/>
        <v>6150</v>
      </c>
      <c r="Q49" s="104">
        <f t="shared" si="42"/>
        <v>0</v>
      </c>
      <c r="R49" s="102">
        <f t="shared" si="5"/>
        <v>0</v>
      </c>
      <c r="S49" s="104">
        <f t="shared" si="42"/>
        <v>0</v>
      </c>
      <c r="T49" s="104">
        <f t="shared" si="42"/>
        <v>0</v>
      </c>
      <c r="U49" s="102" t="e">
        <f t="shared" si="6"/>
        <v>#DIV/0!</v>
      </c>
      <c r="V49" s="104">
        <f t="shared" si="42"/>
        <v>0</v>
      </c>
      <c r="W49" s="104">
        <f t="shared" si="42"/>
        <v>0</v>
      </c>
      <c r="X49" s="102" t="e">
        <f t="shared" si="7"/>
        <v>#DIV/0!</v>
      </c>
      <c r="Y49" s="104">
        <f>Y50</f>
        <v>0</v>
      </c>
      <c r="Z49" s="104">
        <f>Z50</f>
        <v>0</v>
      </c>
      <c r="AA49" s="102" t="e">
        <f t="shared" si="9"/>
        <v>#DIV/0!</v>
      </c>
      <c r="AB49" s="104">
        <f>AB50</f>
        <v>0</v>
      </c>
      <c r="AC49" s="104">
        <f>AC50</f>
        <v>0</v>
      </c>
      <c r="AD49" s="102" t="e">
        <f t="shared" si="10"/>
        <v>#DIV/0!</v>
      </c>
      <c r="AE49" s="104">
        <f>AE50</f>
        <v>0</v>
      </c>
      <c r="AF49" s="104">
        <f>AF50</f>
        <v>0</v>
      </c>
      <c r="AG49" s="102" t="e">
        <f t="shared" si="11"/>
        <v>#DIV/0!</v>
      </c>
      <c r="AH49" s="104">
        <f>AH50</f>
        <v>0</v>
      </c>
      <c r="AI49" s="104">
        <f>AI50</f>
        <v>0</v>
      </c>
      <c r="AJ49" s="102" t="e">
        <f t="shared" si="12"/>
        <v>#DIV/0!</v>
      </c>
      <c r="AK49" s="104">
        <f>AK50</f>
        <v>0</v>
      </c>
      <c r="AL49" s="104">
        <f>AL50</f>
        <v>0</v>
      </c>
      <c r="AM49" s="102" t="e">
        <f t="shared" si="13"/>
        <v>#DIV/0!</v>
      </c>
      <c r="AN49" s="104">
        <f>AN50</f>
        <v>0</v>
      </c>
      <c r="AO49" s="104">
        <f>AO50</f>
        <v>0</v>
      </c>
      <c r="AP49" s="102" t="e">
        <f t="shared" si="14"/>
        <v>#DIV/0!</v>
      </c>
      <c r="AQ49" s="170" t="s">
        <v>314</v>
      </c>
    </row>
    <row r="50" spans="1:43" s="117" customFormat="1" ht="43.5" customHeight="1">
      <c r="A50" s="209"/>
      <c r="B50" s="192"/>
      <c r="C50" s="207" t="s">
        <v>257</v>
      </c>
      <c r="D50" s="96">
        <f t="shared" si="40"/>
        <v>6150</v>
      </c>
      <c r="E50" s="96">
        <f t="shared" si="41"/>
        <v>0</v>
      </c>
      <c r="F50" s="109">
        <f>E50/D50*100</f>
        <v>0</v>
      </c>
      <c r="G50" s="99">
        <v>0</v>
      </c>
      <c r="H50" s="99">
        <v>0</v>
      </c>
      <c r="I50" s="102" t="e">
        <f t="shared" si="22"/>
        <v>#DIV/0!</v>
      </c>
      <c r="J50" s="99">
        <v>0</v>
      </c>
      <c r="K50" s="99">
        <v>0</v>
      </c>
      <c r="L50" s="102" t="e">
        <f t="shared" si="3"/>
        <v>#DIV/0!</v>
      </c>
      <c r="M50" s="99">
        <v>0</v>
      </c>
      <c r="N50" s="99">
        <v>0</v>
      </c>
      <c r="O50" s="109" t="e">
        <f t="shared" si="4"/>
        <v>#DIV/0!</v>
      </c>
      <c r="P50" s="99">
        <v>6150</v>
      </c>
      <c r="Q50" s="99">
        <v>0</v>
      </c>
      <c r="R50" s="109">
        <f t="shared" si="5"/>
        <v>0</v>
      </c>
      <c r="S50" s="96">
        <v>0</v>
      </c>
      <c r="T50" s="96">
        <v>0</v>
      </c>
      <c r="U50" s="109" t="e">
        <f t="shared" si="6"/>
        <v>#DIV/0!</v>
      </c>
      <c r="V50" s="96">
        <v>0</v>
      </c>
      <c r="W50" s="96">
        <v>0</v>
      </c>
      <c r="X50" s="109" t="e">
        <f t="shared" si="7"/>
        <v>#DIV/0!</v>
      </c>
      <c r="Y50" s="96">
        <v>0</v>
      </c>
      <c r="Z50" s="96">
        <v>0</v>
      </c>
      <c r="AA50" s="109" t="e">
        <f t="shared" si="9"/>
        <v>#DIV/0!</v>
      </c>
      <c r="AB50" s="96">
        <v>0</v>
      </c>
      <c r="AC50" s="96">
        <v>0</v>
      </c>
      <c r="AD50" s="109" t="e">
        <f t="shared" si="10"/>
        <v>#DIV/0!</v>
      </c>
      <c r="AE50" s="96">
        <v>0</v>
      </c>
      <c r="AF50" s="96">
        <v>0</v>
      </c>
      <c r="AG50" s="109" t="e">
        <f t="shared" si="11"/>
        <v>#DIV/0!</v>
      </c>
      <c r="AH50" s="96">
        <v>0</v>
      </c>
      <c r="AI50" s="96">
        <v>0</v>
      </c>
      <c r="AJ50" s="109" t="e">
        <f t="shared" si="12"/>
        <v>#DIV/0!</v>
      </c>
      <c r="AK50" s="96">
        <v>0</v>
      </c>
      <c r="AL50" s="96">
        <v>0</v>
      </c>
      <c r="AM50" s="109" t="e">
        <f t="shared" si="13"/>
        <v>#DIV/0!</v>
      </c>
      <c r="AN50" s="96">
        <v>0</v>
      </c>
      <c r="AO50" s="96">
        <v>0</v>
      </c>
      <c r="AP50" s="109" t="e">
        <f t="shared" si="14"/>
        <v>#DIV/0!</v>
      </c>
      <c r="AQ50" s="173"/>
    </row>
    <row r="51" spans="1:43" s="117" customFormat="1" ht="43.5" customHeight="1">
      <c r="A51" s="210"/>
      <c r="B51" s="193"/>
      <c r="C51" s="207" t="s">
        <v>273</v>
      </c>
      <c r="D51" s="96">
        <f t="shared" si="40"/>
        <v>0</v>
      </c>
      <c r="E51" s="96">
        <f t="shared" si="41"/>
        <v>0</v>
      </c>
      <c r="F51" s="109" t="e">
        <f>E51/D51*100</f>
        <v>#DIV/0!</v>
      </c>
      <c r="G51" s="99">
        <v>0</v>
      </c>
      <c r="H51" s="99">
        <v>0</v>
      </c>
      <c r="I51" s="102" t="e">
        <f t="shared" si="22"/>
        <v>#DIV/0!</v>
      </c>
      <c r="J51" s="99">
        <v>0</v>
      </c>
      <c r="K51" s="99">
        <v>0</v>
      </c>
      <c r="L51" s="102" t="e">
        <f t="shared" si="3"/>
        <v>#DIV/0!</v>
      </c>
      <c r="M51" s="99">
        <v>0</v>
      </c>
      <c r="N51" s="99">
        <v>0</v>
      </c>
      <c r="O51" s="109" t="e">
        <f t="shared" si="4"/>
        <v>#DIV/0!</v>
      </c>
      <c r="P51" s="99">
        <v>0</v>
      </c>
      <c r="Q51" s="99">
        <v>0</v>
      </c>
      <c r="R51" s="109" t="e">
        <f t="shared" si="5"/>
        <v>#DIV/0!</v>
      </c>
      <c r="S51" s="99">
        <v>0</v>
      </c>
      <c r="T51" s="99">
        <v>0</v>
      </c>
      <c r="U51" s="109" t="e">
        <f t="shared" si="6"/>
        <v>#DIV/0!</v>
      </c>
      <c r="V51" s="99">
        <v>0</v>
      </c>
      <c r="W51" s="99">
        <v>0</v>
      </c>
      <c r="X51" s="109" t="e">
        <f t="shared" si="7"/>
        <v>#DIV/0!</v>
      </c>
      <c r="Y51" s="99">
        <v>0</v>
      </c>
      <c r="Z51" s="99">
        <v>0</v>
      </c>
      <c r="AA51" s="109" t="e">
        <f t="shared" si="9"/>
        <v>#DIV/0!</v>
      </c>
      <c r="AB51" s="99">
        <v>0</v>
      </c>
      <c r="AC51" s="99">
        <v>0</v>
      </c>
      <c r="AD51" s="109" t="e">
        <f t="shared" si="10"/>
        <v>#DIV/0!</v>
      </c>
      <c r="AE51" s="99">
        <v>0</v>
      </c>
      <c r="AF51" s="99">
        <v>0</v>
      </c>
      <c r="AG51" s="109" t="e">
        <f t="shared" si="11"/>
        <v>#DIV/0!</v>
      </c>
      <c r="AH51" s="99">
        <v>0</v>
      </c>
      <c r="AI51" s="99">
        <v>0</v>
      </c>
      <c r="AJ51" s="109" t="e">
        <f t="shared" si="12"/>
        <v>#DIV/0!</v>
      </c>
      <c r="AK51" s="99">
        <v>0</v>
      </c>
      <c r="AL51" s="99">
        <v>0</v>
      </c>
      <c r="AM51" s="109" t="e">
        <f t="shared" si="13"/>
        <v>#DIV/0!</v>
      </c>
      <c r="AN51" s="99">
        <v>0</v>
      </c>
      <c r="AO51" s="99">
        <v>0</v>
      </c>
      <c r="AP51" s="109" t="e">
        <f t="shared" si="14"/>
        <v>#DIV/0!</v>
      </c>
      <c r="AQ51" s="171"/>
    </row>
    <row r="52" spans="1:43" s="117" customFormat="1" ht="12" customHeight="1">
      <c r="A52" s="208" t="s">
        <v>270</v>
      </c>
      <c r="B52" s="191" t="s">
        <v>294</v>
      </c>
      <c r="C52" s="197" t="s">
        <v>41</v>
      </c>
      <c r="D52" s="96">
        <f t="shared" si="37"/>
        <v>35793.81</v>
      </c>
      <c r="E52" s="96">
        <f>E53</f>
        <v>7210.4</v>
      </c>
      <c r="F52" s="109">
        <f>E52/D52*100</f>
        <v>20.144265167636526</v>
      </c>
      <c r="G52" s="104">
        <f>G53</f>
        <v>1926.08</v>
      </c>
      <c r="H52" s="104">
        <f aca="true" t="shared" si="43" ref="H52:W52">H53</f>
        <v>1329.8</v>
      </c>
      <c r="I52" s="102">
        <f t="shared" si="22"/>
        <v>69.04178434955973</v>
      </c>
      <c r="J52" s="104">
        <f t="shared" si="43"/>
        <v>2807.35</v>
      </c>
      <c r="K52" s="104">
        <f t="shared" si="43"/>
        <v>2947.7</v>
      </c>
      <c r="L52" s="102">
        <f t="shared" si="3"/>
        <v>104.99937663632963</v>
      </c>
      <c r="M52" s="104">
        <f t="shared" si="43"/>
        <v>2675.68</v>
      </c>
      <c r="N52" s="104">
        <f t="shared" si="43"/>
        <v>2932.7</v>
      </c>
      <c r="O52" s="102">
        <f t="shared" si="4"/>
        <v>109.60578245530108</v>
      </c>
      <c r="P52" s="104">
        <f t="shared" si="43"/>
        <v>2864.7</v>
      </c>
      <c r="Q52" s="104">
        <f t="shared" si="43"/>
        <v>0</v>
      </c>
      <c r="R52" s="102">
        <f t="shared" si="5"/>
        <v>0</v>
      </c>
      <c r="S52" s="104">
        <f t="shared" si="43"/>
        <v>3155.01</v>
      </c>
      <c r="T52" s="104">
        <f t="shared" si="43"/>
        <v>0</v>
      </c>
      <c r="U52" s="102">
        <f t="shared" si="6"/>
        <v>0</v>
      </c>
      <c r="V52" s="104">
        <f t="shared" si="43"/>
        <v>8552.86</v>
      </c>
      <c r="W52" s="104">
        <f t="shared" si="43"/>
        <v>0</v>
      </c>
      <c r="X52" s="102">
        <f t="shared" si="7"/>
        <v>0</v>
      </c>
      <c r="Y52" s="104">
        <f>Y53</f>
        <v>1929.35</v>
      </c>
      <c r="Z52" s="104">
        <f>Z53</f>
        <v>0</v>
      </c>
      <c r="AA52" s="102">
        <f t="shared" si="9"/>
        <v>0</v>
      </c>
      <c r="AB52" s="104">
        <f>AB53</f>
        <v>1437.35</v>
      </c>
      <c r="AC52" s="104">
        <f>AC53</f>
        <v>0</v>
      </c>
      <c r="AD52" s="102">
        <f t="shared" si="10"/>
        <v>0</v>
      </c>
      <c r="AE52" s="104">
        <f>AE53</f>
        <v>1990.16</v>
      </c>
      <c r="AF52" s="104">
        <f>AF53</f>
        <v>0</v>
      </c>
      <c r="AG52" s="102">
        <f t="shared" si="11"/>
        <v>0</v>
      </c>
      <c r="AH52" s="104">
        <f>AH53</f>
        <v>2359.35</v>
      </c>
      <c r="AI52" s="104">
        <f>AI53</f>
        <v>0</v>
      </c>
      <c r="AJ52" s="102">
        <f t="shared" si="12"/>
        <v>0</v>
      </c>
      <c r="AK52" s="104">
        <f>AK53</f>
        <v>2606.85</v>
      </c>
      <c r="AL52" s="104">
        <f>AL53</f>
        <v>0</v>
      </c>
      <c r="AM52" s="102">
        <f t="shared" si="13"/>
        <v>0</v>
      </c>
      <c r="AN52" s="104">
        <f>AN53</f>
        <v>3489.07</v>
      </c>
      <c r="AO52" s="104">
        <f>AO53</f>
        <v>0</v>
      </c>
      <c r="AP52" s="102">
        <f t="shared" si="14"/>
        <v>0</v>
      </c>
      <c r="AQ52" s="172"/>
    </row>
    <row r="53" spans="1:43" s="117" customFormat="1" ht="12">
      <c r="A53" s="209"/>
      <c r="B53" s="192"/>
      <c r="C53" s="207" t="s">
        <v>257</v>
      </c>
      <c r="D53" s="96">
        <f t="shared" si="37"/>
        <v>35793.81</v>
      </c>
      <c r="E53" s="96">
        <f>E57</f>
        <v>7210.4</v>
      </c>
      <c r="F53" s="109">
        <f>E53/D53*100</f>
        <v>20.144265167636526</v>
      </c>
      <c r="G53" s="104">
        <f>G55+G57</f>
        <v>1926.08</v>
      </c>
      <c r="H53" s="104">
        <f aca="true" t="shared" si="44" ref="H53:W53">H55+H57</f>
        <v>1329.8</v>
      </c>
      <c r="I53" s="102">
        <f t="shared" si="22"/>
        <v>69.04178434955973</v>
      </c>
      <c r="J53" s="104">
        <f t="shared" si="44"/>
        <v>2807.35</v>
      </c>
      <c r="K53" s="104">
        <f t="shared" si="44"/>
        <v>2947.7</v>
      </c>
      <c r="L53" s="102">
        <f t="shared" si="3"/>
        <v>104.99937663632963</v>
      </c>
      <c r="M53" s="104">
        <f t="shared" si="44"/>
        <v>2675.68</v>
      </c>
      <c r="N53" s="104">
        <f t="shared" si="44"/>
        <v>2932.7</v>
      </c>
      <c r="O53" s="102">
        <f t="shared" si="4"/>
        <v>109.60578245530108</v>
      </c>
      <c r="P53" s="104">
        <f t="shared" si="44"/>
        <v>2864.7</v>
      </c>
      <c r="Q53" s="104">
        <f t="shared" si="44"/>
        <v>0</v>
      </c>
      <c r="R53" s="102">
        <f t="shared" si="5"/>
        <v>0</v>
      </c>
      <c r="S53" s="104">
        <f t="shared" si="44"/>
        <v>3155.01</v>
      </c>
      <c r="T53" s="104">
        <f t="shared" si="44"/>
        <v>0</v>
      </c>
      <c r="U53" s="102">
        <f t="shared" si="6"/>
        <v>0</v>
      </c>
      <c r="V53" s="104">
        <f t="shared" si="44"/>
        <v>8552.86</v>
      </c>
      <c r="W53" s="104">
        <f t="shared" si="44"/>
        <v>0</v>
      </c>
      <c r="X53" s="102">
        <f t="shared" si="7"/>
        <v>0</v>
      </c>
      <c r="Y53" s="104">
        <f aca="true" t="shared" si="45" ref="Y53:AN53">Y55+Y57</f>
        <v>1929.35</v>
      </c>
      <c r="Z53" s="104">
        <f t="shared" si="45"/>
        <v>0</v>
      </c>
      <c r="AA53" s="102">
        <f t="shared" si="9"/>
        <v>0</v>
      </c>
      <c r="AB53" s="104">
        <f t="shared" si="45"/>
        <v>1437.35</v>
      </c>
      <c r="AC53" s="104">
        <f t="shared" si="45"/>
        <v>0</v>
      </c>
      <c r="AD53" s="102">
        <f t="shared" si="10"/>
        <v>0</v>
      </c>
      <c r="AE53" s="104">
        <f t="shared" si="45"/>
        <v>1990.16</v>
      </c>
      <c r="AF53" s="104">
        <f t="shared" si="45"/>
        <v>0</v>
      </c>
      <c r="AG53" s="102">
        <f t="shared" si="11"/>
        <v>0</v>
      </c>
      <c r="AH53" s="104">
        <f t="shared" si="45"/>
        <v>2359.35</v>
      </c>
      <c r="AI53" s="104">
        <f t="shared" si="45"/>
        <v>0</v>
      </c>
      <c r="AJ53" s="102">
        <f t="shared" si="12"/>
        <v>0</v>
      </c>
      <c r="AK53" s="104">
        <f t="shared" si="45"/>
        <v>2606.85</v>
      </c>
      <c r="AL53" s="104">
        <f t="shared" si="45"/>
        <v>0</v>
      </c>
      <c r="AM53" s="102">
        <f t="shared" si="13"/>
        <v>0</v>
      </c>
      <c r="AN53" s="104">
        <f t="shared" si="45"/>
        <v>3489.07</v>
      </c>
      <c r="AO53" s="104">
        <f>AO55+AO57</f>
        <v>0</v>
      </c>
      <c r="AP53" s="102">
        <f t="shared" si="14"/>
        <v>0</v>
      </c>
      <c r="AQ53" s="173"/>
    </row>
    <row r="54" spans="1:43" s="117" customFormat="1" ht="15" customHeight="1">
      <c r="A54" s="203" t="s">
        <v>93</v>
      </c>
      <c r="B54" s="191" t="s">
        <v>295</v>
      </c>
      <c r="C54" s="197" t="s">
        <v>41</v>
      </c>
      <c r="D54" s="96">
        <f>G54+J54+M54+P54+S54+V54+Y54+AB54+AE54+AH54+AN54+AK54</f>
        <v>400</v>
      </c>
      <c r="E54" s="96">
        <f>H54+K54+N54+Q54+T54+W54+Z54+AC54+AF54+AI54+AO54+AL54</f>
        <v>0</v>
      </c>
      <c r="F54" s="109">
        <f>E54/D54*100</f>
        <v>0</v>
      </c>
      <c r="G54" s="104">
        <f>G55</f>
        <v>0</v>
      </c>
      <c r="H54" s="104">
        <f aca="true" t="shared" si="46" ref="H54:W54">H55</f>
        <v>0</v>
      </c>
      <c r="I54" s="102" t="e">
        <f t="shared" si="22"/>
        <v>#DIV/0!</v>
      </c>
      <c r="J54" s="104">
        <f t="shared" si="46"/>
        <v>0</v>
      </c>
      <c r="K54" s="104">
        <f t="shared" si="46"/>
        <v>0</v>
      </c>
      <c r="L54" s="102" t="e">
        <f t="shared" si="3"/>
        <v>#DIV/0!</v>
      </c>
      <c r="M54" s="104">
        <f t="shared" si="46"/>
        <v>0</v>
      </c>
      <c r="N54" s="104">
        <f t="shared" si="46"/>
        <v>0</v>
      </c>
      <c r="O54" s="102" t="e">
        <f t="shared" si="4"/>
        <v>#DIV/0!</v>
      </c>
      <c r="P54" s="104">
        <f t="shared" si="46"/>
        <v>0</v>
      </c>
      <c r="Q54" s="104">
        <f t="shared" si="46"/>
        <v>0</v>
      </c>
      <c r="R54" s="102" t="e">
        <f t="shared" si="5"/>
        <v>#DIV/0!</v>
      </c>
      <c r="S54" s="104">
        <f t="shared" si="46"/>
        <v>0</v>
      </c>
      <c r="T54" s="104">
        <f t="shared" si="46"/>
        <v>0</v>
      </c>
      <c r="U54" s="102" t="e">
        <f t="shared" si="6"/>
        <v>#DIV/0!</v>
      </c>
      <c r="V54" s="104">
        <f t="shared" si="46"/>
        <v>400</v>
      </c>
      <c r="W54" s="104">
        <f t="shared" si="46"/>
        <v>0</v>
      </c>
      <c r="X54" s="102">
        <f t="shared" si="7"/>
        <v>0</v>
      </c>
      <c r="Y54" s="104">
        <f>Y55</f>
        <v>0</v>
      </c>
      <c r="Z54" s="104">
        <f>Z55</f>
        <v>0</v>
      </c>
      <c r="AA54" s="102" t="e">
        <f t="shared" si="9"/>
        <v>#DIV/0!</v>
      </c>
      <c r="AB54" s="104">
        <f>AB55</f>
        <v>0</v>
      </c>
      <c r="AC54" s="104">
        <f>AC55</f>
        <v>0</v>
      </c>
      <c r="AD54" s="102" t="e">
        <f t="shared" si="10"/>
        <v>#DIV/0!</v>
      </c>
      <c r="AE54" s="104">
        <f>AE55</f>
        <v>0</v>
      </c>
      <c r="AF54" s="104">
        <f>AF55</f>
        <v>0</v>
      </c>
      <c r="AG54" s="102" t="e">
        <f t="shared" si="11"/>
        <v>#DIV/0!</v>
      </c>
      <c r="AH54" s="104">
        <f>AH55</f>
        <v>0</v>
      </c>
      <c r="AI54" s="104">
        <f>AI55</f>
        <v>0</v>
      </c>
      <c r="AJ54" s="102" t="e">
        <f t="shared" si="12"/>
        <v>#DIV/0!</v>
      </c>
      <c r="AK54" s="104">
        <f>AK55</f>
        <v>0</v>
      </c>
      <c r="AL54" s="104">
        <f>AL55</f>
        <v>0</v>
      </c>
      <c r="AM54" s="102" t="e">
        <f t="shared" si="13"/>
        <v>#DIV/0!</v>
      </c>
      <c r="AN54" s="104">
        <f>AN55</f>
        <v>0</v>
      </c>
      <c r="AO54" s="104">
        <f>AO55</f>
        <v>0</v>
      </c>
      <c r="AP54" s="102" t="e">
        <f t="shared" si="14"/>
        <v>#DIV/0!</v>
      </c>
      <c r="AQ54" s="179"/>
    </row>
    <row r="55" spans="1:43" s="117" customFormat="1" ht="37.5" customHeight="1">
      <c r="A55" s="204"/>
      <c r="B55" s="193"/>
      <c r="C55" s="207" t="s">
        <v>257</v>
      </c>
      <c r="D55" s="96">
        <f>G55+J55+M55+P55+S55+V55+Y55+AB55+AE55+AH55+AN55+AK55</f>
        <v>400</v>
      </c>
      <c r="E55" s="96">
        <f>H55+K55+N55+Q55+T55+W55+Z55+AC55+AF55+AI55+AO55+AL55</f>
        <v>0</v>
      </c>
      <c r="F55" s="109">
        <f>E55/D55*100</f>
        <v>0</v>
      </c>
      <c r="G55" s="99">
        <v>0</v>
      </c>
      <c r="H55" s="99">
        <v>0</v>
      </c>
      <c r="I55" s="102" t="e">
        <f t="shared" si="22"/>
        <v>#DIV/0!</v>
      </c>
      <c r="J55" s="99">
        <v>0</v>
      </c>
      <c r="K55" s="99">
        <v>0</v>
      </c>
      <c r="L55" s="109" t="e">
        <f t="shared" si="3"/>
        <v>#DIV/0!</v>
      </c>
      <c r="M55" s="99">
        <v>0</v>
      </c>
      <c r="N55" s="99">
        <v>0</v>
      </c>
      <c r="O55" s="109" t="e">
        <f t="shared" si="4"/>
        <v>#DIV/0!</v>
      </c>
      <c r="P55" s="99">
        <v>0</v>
      </c>
      <c r="Q55" s="99">
        <v>0</v>
      </c>
      <c r="R55" s="109" t="e">
        <f t="shared" si="5"/>
        <v>#DIV/0!</v>
      </c>
      <c r="S55" s="99">
        <v>0</v>
      </c>
      <c r="T55" s="99">
        <v>0</v>
      </c>
      <c r="U55" s="109" t="e">
        <f t="shared" si="6"/>
        <v>#DIV/0!</v>
      </c>
      <c r="V55" s="99">
        <v>400</v>
      </c>
      <c r="W55" s="99">
        <v>0</v>
      </c>
      <c r="X55" s="109">
        <f t="shared" si="7"/>
        <v>0</v>
      </c>
      <c r="Y55" s="99">
        <v>0</v>
      </c>
      <c r="Z55" s="99">
        <v>0</v>
      </c>
      <c r="AA55" s="109" t="e">
        <f t="shared" si="9"/>
        <v>#DIV/0!</v>
      </c>
      <c r="AB55" s="99">
        <v>0</v>
      </c>
      <c r="AC55" s="99">
        <v>0</v>
      </c>
      <c r="AD55" s="109" t="e">
        <f t="shared" si="10"/>
        <v>#DIV/0!</v>
      </c>
      <c r="AE55" s="99">
        <v>0</v>
      </c>
      <c r="AF55" s="99">
        <v>0</v>
      </c>
      <c r="AG55" s="109" t="e">
        <f t="shared" si="11"/>
        <v>#DIV/0!</v>
      </c>
      <c r="AH55" s="99">
        <v>0</v>
      </c>
      <c r="AI55" s="99">
        <v>0</v>
      </c>
      <c r="AJ55" s="109" t="e">
        <f t="shared" si="12"/>
        <v>#DIV/0!</v>
      </c>
      <c r="AK55" s="99">
        <v>0</v>
      </c>
      <c r="AL55" s="99">
        <v>0</v>
      </c>
      <c r="AM55" s="109" t="e">
        <f t="shared" si="13"/>
        <v>#DIV/0!</v>
      </c>
      <c r="AN55" s="99">
        <v>0</v>
      </c>
      <c r="AO55" s="99">
        <v>0</v>
      </c>
      <c r="AP55" s="109" t="e">
        <f t="shared" si="14"/>
        <v>#DIV/0!</v>
      </c>
      <c r="AQ55" s="180"/>
    </row>
    <row r="56" spans="1:43" s="117" customFormat="1" ht="24" customHeight="1">
      <c r="A56" s="202" t="s">
        <v>268</v>
      </c>
      <c r="B56" s="191" t="s">
        <v>296</v>
      </c>
      <c r="C56" s="197" t="s">
        <v>41</v>
      </c>
      <c r="D56" s="96">
        <f aca="true" t="shared" si="47" ref="D56:D64">G56+J56+M56+P56+S56+V56+Y56+AB56+AE56+AH56+AK56+AN56</f>
        <v>35393.81</v>
      </c>
      <c r="E56" s="96">
        <f>E57</f>
        <v>7210.4</v>
      </c>
      <c r="F56" s="109">
        <f>E56/D56*100</f>
        <v>20.371923791193996</v>
      </c>
      <c r="G56" s="104">
        <f>G57</f>
        <v>1926.08</v>
      </c>
      <c r="H56" s="104">
        <f aca="true" t="shared" si="48" ref="H56:W56">H57</f>
        <v>1329.8</v>
      </c>
      <c r="I56" s="102">
        <f t="shared" si="22"/>
        <v>69.04178434955973</v>
      </c>
      <c r="J56" s="104">
        <f t="shared" si="48"/>
        <v>2807.35</v>
      </c>
      <c r="K56" s="104">
        <f t="shared" si="48"/>
        <v>2947.7</v>
      </c>
      <c r="L56" s="102">
        <f t="shared" si="3"/>
        <v>104.99937663632963</v>
      </c>
      <c r="M56" s="104">
        <f t="shared" si="48"/>
        <v>2675.68</v>
      </c>
      <c r="N56" s="104">
        <f t="shared" si="48"/>
        <v>2932.7</v>
      </c>
      <c r="O56" s="102">
        <f t="shared" si="4"/>
        <v>109.60578245530108</v>
      </c>
      <c r="P56" s="104">
        <f t="shared" si="48"/>
        <v>2864.7</v>
      </c>
      <c r="Q56" s="104">
        <f t="shared" si="48"/>
        <v>0</v>
      </c>
      <c r="R56" s="102">
        <f t="shared" si="5"/>
        <v>0</v>
      </c>
      <c r="S56" s="104">
        <f t="shared" si="48"/>
        <v>3155.01</v>
      </c>
      <c r="T56" s="104">
        <f t="shared" si="48"/>
        <v>0</v>
      </c>
      <c r="U56" s="102">
        <f t="shared" si="6"/>
        <v>0</v>
      </c>
      <c r="V56" s="104">
        <f t="shared" si="48"/>
        <v>8152.86</v>
      </c>
      <c r="W56" s="104">
        <f t="shared" si="48"/>
        <v>0</v>
      </c>
      <c r="X56" s="102">
        <f t="shared" si="7"/>
        <v>0</v>
      </c>
      <c r="Y56" s="104">
        <f>Y57</f>
        <v>1929.35</v>
      </c>
      <c r="Z56" s="104">
        <f>Z57</f>
        <v>0</v>
      </c>
      <c r="AA56" s="102">
        <f t="shared" si="9"/>
        <v>0</v>
      </c>
      <c r="AB56" s="104">
        <f>AB57</f>
        <v>1437.35</v>
      </c>
      <c r="AC56" s="104">
        <f>AC57</f>
        <v>0</v>
      </c>
      <c r="AD56" s="102">
        <f t="shared" si="10"/>
        <v>0</v>
      </c>
      <c r="AE56" s="104">
        <f>AE57</f>
        <v>1990.16</v>
      </c>
      <c r="AF56" s="104">
        <f>AF57</f>
        <v>0</v>
      </c>
      <c r="AG56" s="102">
        <f t="shared" si="11"/>
        <v>0</v>
      </c>
      <c r="AH56" s="104">
        <f>AH57</f>
        <v>2359.35</v>
      </c>
      <c r="AI56" s="104">
        <f>AI57</f>
        <v>0</v>
      </c>
      <c r="AJ56" s="102">
        <f t="shared" si="12"/>
        <v>0</v>
      </c>
      <c r="AK56" s="104">
        <f>AK57</f>
        <v>2606.85</v>
      </c>
      <c r="AL56" s="104">
        <f>AL57</f>
        <v>0</v>
      </c>
      <c r="AM56" s="102">
        <f t="shared" si="13"/>
        <v>0</v>
      </c>
      <c r="AN56" s="104">
        <f>AN57</f>
        <v>3489.07</v>
      </c>
      <c r="AO56" s="104">
        <f>AO57</f>
        <v>0</v>
      </c>
      <c r="AP56" s="102">
        <f t="shared" si="14"/>
        <v>0</v>
      </c>
      <c r="AQ56" s="118"/>
    </row>
    <row r="57" spans="1:43" s="117" customFormat="1" ht="26.25" customHeight="1">
      <c r="A57" s="202"/>
      <c r="B57" s="192"/>
      <c r="C57" s="207" t="s">
        <v>257</v>
      </c>
      <c r="D57" s="96">
        <f t="shared" si="47"/>
        <v>35393.81</v>
      </c>
      <c r="E57" s="96">
        <v>7210.4</v>
      </c>
      <c r="F57" s="109">
        <f>E57/D57*100</f>
        <v>20.371923791193996</v>
      </c>
      <c r="G57" s="99">
        <v>1926.08</v>
      </c>
      <c r="H57" s="99">
        <v>1329.8</v>
      </c>
      <c r="I57" s="102">
        <f t="shared" si="22"/>
        <v>69.04178434955973</v>
      </c>
      <c r="J57" s="99">
        <v>2807.35</v>
      </c>
      <c r="K57" s="99">
        <f>4277.5-H57</f>
        <v>2947.7</v>
      </c>
      <c r="L57" s="109">
        <f t="shared" si="3"/>
        <v>104.99937663632963</v>
      </c>
      <c r="M57" s="99">
        <v>2675.68</v>
      </c>
      <c r="N57" s="99">
        <f>5880.4-K57</f>
        <v>2932.7</v>
      </c>
      <c r="O57" s="109">
        <f t="shared" si="4"/>
        <v>109.60578245530108</v>
      </c>
      <c r="P57" s="99">
        <v>2864.7</v>
      </c>
      <c r="Q57" s="99">
        <v>0</v>
      </c>
      <c r="R57" s="109">
        <f t="shared" si="5"/>
        <v>0</v>
      </c>
      <c r="S57" s="99">
        <v>3155.01</v>
      </c>
      <c r="T57" s="99">
        <v>0</v>
      </c>
      <c r="U57" s="109">
        <f t="shared" si="6"/>
        <v>0</v>
      </c>
      <c r="V57" s="99">
        <v>8152.86</v>
      </c>
      <c r="W57" s="99">
        <v>0</v>
      </c>
      <c r="X57" s="109">
        <f t="shared" si="7"/>
        <v>0</v>
      </c>
      <c r="Y57" s="99">
        <v>1929.35</v>
      </c>
      <c r="Z57" s="99">
        <v>0</v>
      </c>
      <c r="AA57" s="109">
        <f t="shared" si="9"/>
        <v>0</v>
      </c>
      <c r="AB57" s="99">
        <v>1437.35</v>
      </c>
      <c r="AC57" s="99">
        <v>0</v>
      </c>
      <c r="AD57" s="109">
        <f t="shared" si="10"/>
        <v>0</v>
      </c>
      <c r="AE57" s="99">
        <v>1990.16</v>
      </c>
      <c r="AF57" s="99">
        <v>0</v>
      </c>
      <c r="AG57" s="109">
        <f t="shared" si="11"/>
        <v>0</v>
      </c>
      <c r="AH57" s="99">
        <v>2359.35</v>
      </c>
      <c r="AI57" s="99">
        <v>0</v>
      </c>
      <c r="AJ57" s="109">
        <f t="shared" si="12"/>
        <v>0</v>
      </c>
      <c r="AK57" s="99">
        <v>2606.85</v>
      </c>
      <c r="AL57" s="99">
        <v>0</v>
      </c>
      <c r="AM57" s="109">
        <f t="shared" si="13"/>
        <v>0</v>
      </c>
      <c r="AN57" s="99">
        <v>3489.07</v>
      </c>
      <c r="AO57" s="99">
        <v>0</v>
      </c>
      <c r="AP57" s="109">
        <f t="shared" si="14"/>
        <v>0</v>
      </c>
      <c r="AQ57" s="119"/>
    </row>
    <row r="58" spans="1:43" s="117" customFormat="1" ht="15.75" customHeight="1" hidden="1">
      <c r="A58" s="202"/>
      <c r="B58" s="191" t="s">
        <v>274</v>
      </c>
      <c r="C58" s="197" t="s">
        <v>41</v>
      </c>
      <c r="D58" s="96">
        <f t="shared" si="47"/>
        <v>1948.8000000000004</v>
      </c>
      <c r="E58" s="96">
        <f aca="true" t="shared" si="49" ref="E56:E64">H58+K58+N58+Q58+T58+W58+Z58+AC58+AF58+AI58+AL58+AO58</f>
        <v>1960.8000000000004</v>
      </c>
      <c r="F58" s="109">
        <f>E58/D58*100</f>
        <v>100.61576354679802</v>
      </c>
      <c r="G58" s="104">
        <f>G59</f>
        <v>145.9</v>
      </c>
      <c r="H58" s="104">
        <f aca="true" t="shared" si="50" ref="H58:W58">H59</f>
        <v>146.9</v>
      </c>
      <c r="I58" s="102">
        <f t="shared" si="22"/>
        <v>100.68540095956133</v>
      </c>
      <c r="J58" s="104">
        <f t="shared" si="50"/>
        <v>148.9</v>
      </c>
      <c r="K58" s="104">
        <f t="shared" si="50"/>
        <v>149.9</v>
      </c>
      <c r="L58" s="102">
        <f t="shared" si="3"/>
        <v>100.67159167226328</v>
      </c>
      <c r="M58" s="104">
        <f t="shared" si="50"/>
        <v>151.9</v>
      </c>
      <c r="N58" s="104">
        <f t="shared" si="50"/>
        <v>152.9</v>
      </c>
      <c r="O58" s="102">
        <f t="shared" si="4"/>
        <v>100.65832784726794</v>
      </c>
      <c r="P58" s="104">
        <f t="shared" si="50"/>
        <v>154.9</v>
      </c>
      <c r="Q58" s="104">
        <f t="shared" si="50"/>
        <v>155.9</v>
      </c>
      <c r="R58" s="102">
        <f t="shared" si="5"/>
        <v>100.64557779212396</v>
      </c>
      <c r="S58" s="104">
        <f t="shared" si="50"/>
        <v>157.9</v>
      </c>
      <c r="T58" s="104">
        <f t="shared" si="50"/>
        <v>158.9</v>
      </c>
      <c r="U58" s="102">
        <f t="shared" si="6"/>
        <v>100.63331222292591</v>
      </c>
      <c r="V58" s="104">
        <f t="shared" si="50"/>
        <v>160.9</v>
      </c>
      <c r="W58" s="104">
        <f t="shared" si="50"/>
        <v>161.9</v>
      </c>
      <c r="X58" s="102">
        <f t="shared" si="7"/>
        <v>100.62150403977626</v>
      </c>
      <c r="Y58" s="104">
        <f>Y59</f>
        <v>163.9</v>
      </c>
      <c r="Z58" s="104">
        <f>Z59</f>
        <v>164.9</v>
      </c>
      <c r="AA58" s="102">
        <f t="shared" si="9"/>
        <v>100.61012812690664</v>
      </c>
      <c r="AB58" s="104">
        <f>AB59</f>
        <v>166.9</v>
      </c>
      <c r="AC58" s="104">
        <f>AC59</f>
        <v>167.9</v>
      </c>
      <c r="AD58" s="102">
        <f t="shared" si="10"/>
        <v>100.5991611743559</v>
      </c>
      <c r="AE58" s="104">
        <f>AE59</f>
        <v>169.9</v>
      </c>
      <c r="AF58" s="104">
        <f>AF59</f>
        <v>170.9</v>
      </c>
      <c r="AG58" s="102">
        <f t="shared" si="11"/>
        <v>100.58858151854031</v>
      </c>
      <c r="AH58" s="104">
        <f>AH59</f>
        <v>172.9</v>
      </c>
      <c r="AI58" s="104">
        <f>AI59</f>
        <v>173.9</v>
      </c>
      <c r="AJ58" s="102">
        <f t="shared" si="12"/>
        <v>100.57836899942163</v>
      </c>
      <c r="AK58" s="104">
        <f>AK59</f>
        <v>175.9</v>
      </c>
      <c r="AL58" s="104">
        <f>AL59</f>
        <v>176.9</v>
      </c>
      <c r="AM58" s="102">
        <f t="shared" si="13"/>
        <v>100.56850483229107</v>
      </c>
      <c r="AN58" s="104">
        <f>AN59</f>
        <v>178.9</v>
      </c>
      <c r="AO58" s="104">
        <f>AO59</f>
        <v>179.9</v>
      </c>
      <c r="AP58" s="102">
        <f t="shared" si="14"/>
        <v>100.55897149245388</v>
      </c>
      <c r="AQ58" s="179"/>
    </row>
    <row r="59" spans="1:43" s="117" customFormat="1" ht="37.5" customHeight="1" hidden="1">
      <c r="A59" s="202"/>
      <c r="B59" s="193"/>
      <c r="C59" s="207" t="s">
        <v>257</v>
      </c>
      <c r="D59" s="96">
        <f t="shared" si="47"/>
        <v>1948.8000000000004</v>
      </c>
      <c r="E59" s="96">
        <f t="shared" si="49"/>
        <v>1960.8000000000004</v>
      </c>
      <c r="F59" s="109">
        <f>E59/D59*100</f>
        <v>100.61576354679802</v>
      </c>
      <c r="G59" s="105">
        <v>145.9</v>
      </c>
      <c r="H59" s="105">
        <v>146.9</v>
      </c>
      <c r="I59" s="102">
        <f t="shared" si="22"/>
        <v>100.68540095956133</v>
      </c>
      <c r="J59" s="105">
        <v>148.9</v>
      </c>
      <c r="K59" s="105">
        <v>149.9</v>
      </c>
      <c r="L59" s="102">
        <f t="shared" si="3"/>
        <v>100.67159167226328</v>
      </c>
      <c r="M59" s="105">
        <v>151.9</v>
      </c>
      <c r="N59" s="105">
        <v>152.9</v>
      </c>
      <c r="O59" s="102">
        <f t="shared" si="4"/>
        <v>100.65832784726794</v>
      </c>
      <c r="P59" s="105">
        <v>154.9</v>
      </c>
      <c r="Q59" s="105">
        <v>155.9</v>
      </c>
      <c r="R59" s="102">
        <f t="shared" si="5"/>
        <v>100.64557779212396</v>
      </c>
      <c r="S59" s="105">
        <v>157.9</v>
      </c>
      <c r="T59" s="105">
        <v>158.9</v>
      </c>
      <c r="U59" s="102">
        <f t="shared" si="6"/>
        <v>100.63331222292591</v>
      </c>
      <c r="V59" s="105">
        <v>160.9</v>
      </c>
      <c r="W59" s="105">
        <v>161.9</v>
      </c>
      <c r="X59" s="102">
        <f t="shared" si="7"/>
        <v>100.62150403977626</v>
      </c>
      <c r="Y59" s="105">
        <v>163.9</v>
      </c>
      <c r="Z59" s="105">
        <v>164.9</v>
      </c>
      <c r="AA59" s="102">
        <f t="shared" si="9"/>
        <v>100.61012812690664</v>
      </c>
      <c r="AB59" s="105">
        <v>166.9</v>
      </c>
      <c r="AC59" s="105">
        <v>167.9</v>
      </c>
      <c r="AD59" s="102">
        <f t="shared" si="10"/>
        <v>100.5991611743559</v>
      </c>
      <c r="AE59" s="105">
        <v>169.9</v>
      </c>
      <c r="AF59" s="105">
        <v>170.9</v>
      </c>
      <c r="AG59" s="102">
        <f t="shared" si="11"/>
        <v>100.58858151854031</v>
      </c>
      <c r="AH59" s="105">
        <v>172.9</v>
      </c>
      <c r="AI59" s="105">
        <v>173.9</v>
      </c>
      <c r="AJ59" s="102">
        <f t="shared" si="12"/>
        <v>100.57836899942163</v>
      </c>
      <c r="AK59" s="105">
        <v>175.9</v>
      </c>
      <c r="AL59" s="105">
        <v>176.9</v>
      </c>
      <c r="AM59" s="102">
        <f t="shared" si="13"/>
        <v>100.56850483229107</v>
      </c>
      <c r="AN59" s="105">
        <v>178.9</v>
      </c>
      <c r="AO59" s="105">
        <v>179.9</v>
      </c>
      <c r="AP59" s="102">
        <f t="shared" si="14"/>
        <v>100.55897149245388</v>
      </c>
      <c r="AQ59" s="180"/>
    </row>
    <row r="60" spans="1:43" s="117" customFormat="1" ht="41.25" customHeight="1" hidden="1">
      <c r="A60" s="211" t="s">
        <v>269</v>
      </c>
      <c r="B60" s="126" t="s">
        <v>275</v>
      </c>
      <c r="C60" s="197" t="s">
        <v>41</v>
      </c>
      <c r="D60" s="96" t="e">
        <f t="shared" si="47"/>
        <v>#REF!</v>
      </c>
      <c r="E60" s="96" t="e">
        <f t="shared" si="49"/>
        <v>#REF!</v>
      </c>
      <c r="F60" s="109" t="e">
        <f>E60/D60*100</f>
        <v>#REF!</v>
      </c>
      <c r="G60" s="104" t="e">
        <f>#REF!</f>
        <v>#REF!</v>
      </c>
      <c r="H60" s="104" t="e">
        <f>#REF!</f>
        <v>#REF!</v>
      </c>
      <c r="I60" s="102" t="e">
        <f t="shared" si="22"/>
        <v>#REF!</v>
      </c>
      <c r="J60" s="104" t="e">
        <f>#REF!</f>
        <v>#REF!</v>
      </c>
      <c r="K60" s="104" t="e">
        <f>#REF!</f>
        <v>#REF!</v>
      </c>
      <c r="L60" s="102" t="e">
        <f t="shared" si="3"/>
        <v>#REF!</v>
      </c>
      <c r="M60" s="104" t="e">
        <f>#REF!</f>
        <v>#REF!</v>
      </c>
      <c r="N60" s="104" t="e">
        <f>#REF!</f>
        <v>#REF!</v>
      </c>
      <c r="O60" s="102" t="e">
        <f t="shared" si="4"/>
        <v>#REF!</v>
      </c>
      <c r="P60" s="104" t="e">
        <f>#REF!</f>
        <v>#REF!</v>
      </c>
      <c r="Q60" s="104" t="e">
        <f>#REF!</f>
        <v>#REF!</v>
      </c>
      <c r="R60" s="102" t="e">
        <f t="shared" si="5"/>
        <v>#REF!</v>
      </c>
      <c r="S60" s="104" t="e">
        <f>#REF!</f>
        <v>#REF!</v>
      </c>
      <c r="T60" s="104" t="e">
        <f>#REF!</f>
        <v>#REF!</v>
      </c>
      <c r="U60" s="102" t="e">
        <f t="shared" si="6"/>
        <v>#REF!</v>
      </c>
      <c r="V60" s="104" t="e">
        <f>#REF!</f>
        <v>#REF!</v>
      </c>
      <c r="W60" s="104" t="e">
        <f>#REF!</f>
        <v>#REF!</v>
      </c>
      <c r="X60" s="102" t="e">
        <f t="shared" si="7"/>
        <v>#REF!</v>
      </c>
      <c r="Y60" s="104" t="e">
        <f>#REF!</f>
        <v>#REF!</v>
      </c>
      <c r="Z60" s="104" t="e">
        <f>#REF!</f>
        <v>#REF!</v>
      </c>
      <c r="AA60" s="102" t="e">
        <f t="shared" si="9"/>
        <v>#REF!</v>
      </c>
      <c r="AB60" s="104" t="e">
        <f>#REF!</f>
        <v>#REF!</v>
      </c>
      <c r="AC60" s="104" t="e">
        <f>#REF!</f>
        <v>#REF!</v>
      </c>
      <c r="AD60" s="102" t="e">
        <f t="shared" si="10"/>
        <v>#REF!</v>
      </c>
      <c r="AE60" s="104" t="e">
        <f>#REF!</f>
        <v>#REF!</v>
      </c>
      <c r="AF60" s="104" t="e">
        <f>#REF!</f>
        <v>#REF!</v>
      </c>
      <c r="AG60" s="102" t="e">
        <f t="shared" si="11"/>
        <v>#REF!</v>
      </c>
      <c r="AH60" s="104" t="e">
        <f>#REF!</f>
        <v>#REF!</v>
      </c>
      <c r="AI60" s="104" t="e">
        <f>#REF!</f>
        <v>#REF!</v>
      </c>
      <c r="AJ60" s="102" t="e">
        <f t="shared" si="12"/>
        <v>#REF!</v>
      </c>
      <c r="AK60" s="104" t="e">
        <f>#REF!</f>
        <v>#REF!</v>
      </c>
      <c r="AL60" s="104" t="e">
        <f>#REF!</f>
        <v>#REF!</v>
      </c>
      <c r="AM60" s="102" t="e">
        <f t="shared" si="13"/>
        <v>#REF!</v>
      </c>
      <c r="AN60" s="104" t="e">
        <f>#REF!</f>
        <v>#REF!</v>
      </c>
      <c r="AO60" s="104" t="e">
        <f>#REF!</f>
        <v>#REF!</v>
      </c>
      <c r="AP60" s="102" t="e">
        <f t="shared" si="14"/>
        <v>#REF!</v>
      </c>
      <c r="AQ60" s="116"/>
    </row>
    <row r="61" spans="1:43" s="117" customFormat="1" ht="15.75" customHeight="1">
      <c r="A61" s="208" t="s">
        <v>297</v>
      </c>
      <c r="B61" s="170" t="s">
        <v>302</v>
      </c>
      <c r="C61" s="197" t="s">
        <v>41</v>
      </c>
      <c r="D61" s="96">
        <f t="shared" si="47"/>
        <v>28930.000000000004</v>
      </c>
      <c r="E61" s="96">
        <f>E63+E64</f>
        <v>5786.3</v>
      </c>
      <c r="F61" s="109">
        <f>E61/D61*100</f>
        <v>20.00103698582786</v>
      </c>
      <c r="G61" s="104">
        <f>G62+G63+G64</f>
        <v>2258.8</v>
      </c>
      <c r="H61" s="104">
        <f aca="true" t="shared" si="51" ref="H61:W61">H62+H63+H64</f>
        <v>842.4</v>
      </c>
      <c r="I61" s="102">
        <f t="shared" si="22"/>
        <v>37.29413848060917</v>
      </c>
      <c r="J61" s="104">
        <f t="shared" si="51"/>
        <v>2314.7400000000002</v>
      </c>
      <c r="K61" s="104">
        <f t="shared" si="51"/>
        <v>2648.1</v>
      </c>
      <c r="L61" s="102">
        <f t="shared" si="3"/>
        <v>114.4016174602763</v>
      </c>
      <c r="M61" s="104">
        <f t="shared" si="51"/>
        <v>2553.7000000000003</v>
      </c>
      <c r="N61" s="104">
        <f t="shared" si="51"/>
        <v>2294.6</v>
      </c>
      <c r="O61" s="102">
        <f t="shared" si="4"/>
        <v>89.85393742412968</v>
      </c>
      <c r="P61" s="104">
        <f>P62+P63+P64</f>
        <v>2677.2</v>
      </c>
      <c r="Q61" s="104">
        <f t="shared" si="51"/>
        <v>0</v>
      </c>
      <c r="R61" s="102">
        <f t="shared" si="5"/>
        <v>0</v>
      </c>
      <c r="S61" s="104">
        <f t="shared" si="51"/>
        <v>2346.21</v>
      </c>
      <c r="T61" s="104">
        <f t="shared" si="51"/>
        <v>0</v>
      </c>
      <c r="U61" s="102">
        <f t="shared" si="6"/>
        <v>0</v>
      </c>
      <c r="V61" s="104">
        <f t="shared" si="51"/>
        <v>3081.0599999999995</v>
      </c>
      <c r="W61" s="104">
        <f t="shared" si="51"/>
        <v>0</v>
      </c>
      <c r="X61" s="102">
        <f t="shared" si="7"/>
        <v>0</v>
      </c>
      <c r="Y61" s="104">
        <f>Y62+Y63+Y64</f>
        <v>2949.1</v>
      </c>
      <c r="Z61" s="104">
        <f>Z62+Z63+Z64</f>
        <v>0</v>
      </c>
      <c r="AA61" s="102">
        <f t="shared" si="9"/>
        <v>0</v>
      </c>
      <c r="AB61" s="104">
        <f>AB62+AB63+AB64</f>
        <v>2130.65</v>
      </c>
      <c r="AC61" s="104">
        <f>AC62+AC63+AC64</f>
        <v>0</v>
      </c>
      <c r="AD61" s="102">
        <f t="shared" si="10"/>
        <v>0</v>
      </c>
      <c r="AE61" s="104">
        <f>AE62+AE63+AE64</f>
        <v>2132.54</v>
      </c>
      <c r="AF61" s="104">
        <f>AF62+AF63+AF64</f>
        <v>0</v>
      </c>
      <c r="AG61" s="102">
        <f t="shared" si="11"/>
        <v>0</v>
      </c>
      <c r="AH61" s="104">
        <f>AH62+AH63+AH64</f>
        <v>2060</v>
      </c>
      <c r="AI61" s="104">
        <f>AI62+AI63+AI64</f>
        <v>0</v>
      </c>
      <c r="AJ61" s="102">
        <f t="shared" si="12"/>
        <v>0</v>
      </c>
      <c r="AK61" s="104">
        <f>AK62+AK63+AK64</f>
        <v>1702</v>
      </c>
      <c r="AL61" s="104">
        <f>AL62+AL63+AL64</f>
        <v>0</v>
      </c>
      <c r="AM61" s="102">
        <f t="shared" si="13"/>
        <v>0</v>
      </c>
      <c r="AN61" s="104">
        <f>AN62+AN63+AN64</f>
        <v>2724</v>
      </c>
      <c r="AO61" s="104">
        <f>AO62+AO63+AO64</f>
        <v>0</v>
      </c>
      <c r="AP61" s="102">
        <f t="shared" si="14"/>
        <v>0</v>
      </c>
      <c r="AQ61" s="172"/>
    </row>
    <row r="62" spans="1:43" s="117" customFormat="1" ht="15.75" customHeight="1">
      <c r="A62" s="209"/>
      <c r="B62" s="181"/>
      <c r="C62" s="200" t="s">
        <v>37</v>
      </c>
      <c r="D62" s="96">
        <f t="shared" si="47"/>
        <v>29.2</v>
      </c>
      <c r="E62" s="96">
        <f t="shared" si="49"/>
        <v>0</v>
      </c>
      <c r="F62" s="109">
        <f>E62/D62*100</f>
        <v>0</v>
      </c>
      <c r="G62" s="104">
        <f>G76</f>
        <v>0</v>
      </c>
      <c r="H62" s="104">
        <f aca="true" t="shared" si="52" ref="H62:W62">H76</f>
        <v>0</v>
      </c>
      <c r="I62" s="102" t="e">
        <f t="shared" si="22"/>
        <v>#DIV/0!</v>
      </c>
      <c r="J62" s="104">
        <f t="shared" si="52"/>
        <v>0</v>
      </c>
      <c r="K62" s="104">
        <f t="shared" si="52"/>
        <v>0</v>
      </c>
      <c r="L62" s="102" t="e">
        <f t="shared" si="3"/>
        <v>#DIV/0!</v>
      </c>
      <c r="M62" s="104">
        <f t="shared" si="52"/>
        <v>0</v>
      </c>
      <c r="N62" s="104">
        <f t="shared" si="52"/>
        <v>0</v>
      </c>
      <c r="O62" s="102" t="e">
        <f t="shared" si="4"/>
        <v>#DIV/0!</v>
      </c>
      <c r="P62" s="104">
        <f t="shared" si="52"/>
        <v>0</v>
      </c>
      <c r="Q62" s="104">
        <f t="shared" si="52"/>
        <v>0</v>
      </c>
      <c r="R62" s="102" t="e">
        <f t="shared" si="5"/>
        <v>#DIV/0!</v>
      </c>
      <c r="S62" s="104">
        <f t="shared" si="52"/>
        <v>0</v>
      </c>
      <c r="T62" s="104">
        <f t="shared" si="52"/>
        <v>0</v>
      </c>
      <c r="U62" s="102" t="e">
        <f t="shared" si="6"/>
        <v>#DIV/0!</v>
      </c>
      <c r="V62" s="104">
        <f t="shared" si="52"/>
        <v>29.2</v>
      </c>
      <c r="W62" s="104">
        <f t="shared" si="52"/>
        <v>0</v>
      </c>
      <c r="X62" s="102">
        <f t="shared" si="7"/>
        <v>0</v>
      </c>
      <c r="Y62" s="104">
        <f aca="true" t="shared" si="53" ref="Y62:AN62">Y76</f>
        <v>0</v>
      </c>
      <c r="Z62" s="104">
        <f t="shared" si="53"/>
        <v>0</v>
      </c>
      <c r="AA62" s="102" t="e">
        <f t="shared" si="9"/>
        <v>#DIV/0!</v>
      </c>
      <c r="AB62" s="104">
        <f t="shared" si="53"/>
        <v>0</v>
      </c>
      <c r="AC62" s="104">
        <f t="shared" si="53"/>
        <v>0</v>
      </c>
      <c r="AD62" s="102" t="e">
        <f t="shared" si="10"/>
        <v>#DIV/0!</v>
      </c>
      <c r="AE62" s="104">
        <f t="shared" si="53"/>
        <v>0</v>
      </c>
      <c r="AF62" s="104">
        <f t="shared" si="53"/>
        <v>0</v>
      </c>
      <c r="AG62" s="102" t="e">
        <f t="shared" si="11"/>
        <v>#DIV/0!</v>
      </c>
      <c r="AH62" s="104">
        <f t="shared" si="53"/>
        <v>0</v>
      </c>
      <c r="AI62" s="104">
        <f t="shared" si="53"/>
        <v>0</v>
      </c>
      <c r="AJ62" s="102" t="e">
        <f t="shared" si="12"/>
        <v>#DIV/0!</v>
      </c>
      <c r="AK62" s="104">
        <f t="shared" si="53"/>
        <v>0</v>
      </c>
      <c r="AL62" s="104">
        <f t="shared" si="53"/>
        <v>0</v>
      </c>
      <c r="AM62" s="102" t="e">
        <f t="shared" si="13"/>
        <v>#DIV/0!</v>
      </c>
      <c r="AN62" s="104">
        <f t="shared" si="53"/>
        <v>0</v>
      </c>
      <c r="AO62" s="104">
        <f>AO76</f>
        <v>0</v>
      </c>
      <c r="AP62" s="102" t="e">
        <f t="shared" si="14"/>
        <v>#DIV/0!</v>
      </c>
      <c r="AQ62" s="173"/>
    </row>
    <row r="63" spans="1:43" s="117" customFormat="1" ht="15.75" customHeight="1">
      <c r="A63" s="209"/>
      <c r="B63" s="181"/>
      <c r="C63" s="200" t="s">
        <v>308</v>
      </c>
      <c r="D63" s="96">
        <f t="shared" si="47"/>
        <v>1131.5000000000002</v>
      </c>
      <c r="E63" s="96">
        <f t="shared" si="49"/>
        <v>80.7</v>
      </c>
      <c r="F63" s="109">
        <f>E63/D63*100</f>
        <v>7.132125497127706</v>
      </c>
      <c r="G63" s="104">
        <f>G71+G77</f>
        <v>31.9</v>
      </c>
      <c r="H63" s="104">
        <f aca="true" t="shared" si="54" ref="H63:W63">H71+H77</f>
        <v>0</v>
      </c>
      <c r="I63" s="102">
        <f t="shared" si="22"/>
        <v>0</v>
      </c>
      <c r="J63" s="104">
        <f t="shared" si="54"/>
        <v>37.9</v>
      </c>
      <c r="K63" s="104">
        <f t="shared" si="54"/>
        <v>24.7</v>
      </c>
      <c r="L63" s="102">
        <f t="shared" si="3"/>
        <v>65.17150395778364</v>
      </c>
      <c r="M63" s="104">
        <f t="shared" si="54"/>
        <v>277.9</v>
      </c>
      <c r="N63" s="104">
        <f t="shared" si="54"/>
        <v>56</v>
      </c>
      <c r="O63" s="102">
        <f t="shared" si="4"/>
        <v>20.151133501259448</v>
      </c>
      <c r="P63" s="104">
        <f>P71+P77</f>
        <v>106.5</v>
      </c>
      <c r="Q63" s="104">
        <f t="shared" si="54"/>
        <v>0</v>
      </c>
      <c r="R63" s="102">
        <f t="shared" si="5"/>
        <v>0</v>
      </c>
      <c r="S63" s="104">
        <f t="shared" si="54"/>
        <v>106.5</v>
      </c>
      <c r="T63" s="104">
        <f t="shared" si="54"/>
        <v>0</v>
      </c>
      <c r="U63" s="102">
        <f t="shared" si="6"/>
        <v>0</v>
      </c>
      <c r="V63" s="104">
        <f t="shared" si="54"/>
        <v>396</v>
      </c>
      <c r="W63" s="104">
        <f t="shared" si="54"/>
        <v>0</v>
      </c>
      <c r="X63" s="102">
        <f t="shared" si="7"/>
        <v>0</v>
      </c>
      <c r="Y63" s="104">
        <f aca="true" t="shared" si="55" ref="Y63:AN63">Y71+Y77</f>
        <v>35.9</v>
      </c>
      <c r="Z63" s="104">
        <f t="shared" si="55"/>
        <v>0</v>
      </c>
      <c r="AA63" s="102">
        <f t="shared" si="9"/>
        <v>0</v>
      </c>
      <c r="AB63" s="104">
        <f t="shared" si="55"/>
        <v>35.9</v>
      </c>
      <c r="AC63" s="104">
        <f t="shared" si="55"/>
        <v>0</v>
      </c>
      <c r="AD63" s="102">
        <f t="shared" si="10"/>
        <v>0</v>
      </c>
      <c r="AE63" s="104">
        <f t="shared" si="55"/>
        <v>35.8</v>
      </c>
      <c r="AF63" s="104">
        <f t="shared" si="55"/>
        <v>0</v>
      </c>
      <c r="AG63" s="102">
        <f t="shared" si="11"/>
        <v>0</v>
      </c>
      <c r="AH63" s="104">
        <f t="shared" si="55"/>
        <v>22.4</v>
      </c>
      <c r="AI63" s="104">
        <f t="shared" si="55"/>
        <v>0</v>
      </c>
      <c r="AJ63" s="102">
        <f t="shared" si="12"/>
        <v>0</v>
      </c>
      <c r="AK63" s="104">
        <f t="shared" si="55"/>
        <v>22.4</v>
      </c>
      <c r="AL63" s="104">
        <f t="shared" si="55"/>
        <v>0</v>
      </c>
      <c r="AM63" s="102">
        <f t="shared" si="13"/>
        <v>0</v>
      </c>
      <c r="AN63" s="104">
        <f t="shared" si="55"/>
        <v>22.4</v>
      </c>
      <c r="AO63" s="104">
        <f>AO71+AO77</f>
        <v>0</v>
      </c>
      <c r="AP63" s="102">
        <f t="shared" si="14"/>
        <v>0</v>
      </c>
      <c r="AQ63" s="173"/>
    </row>
    <row r="64" spans="1:43" s="117" customFormat="1" ht="18.75" customHeight="1">
      <c r="A64" s="209"/>
      <c r="B64" s="181"/>
      <c r="C64" s="207" t="s">
        <v>257</v>
      </c>
      <c r="D64" s="96">
        <f t="shared" si="47"/>
        <v>27769.299999999996</v>
      </c>
      <c r="E64" s="96">
        <f>E69+E72+E78+E82</f>
        <v>5705.6</v>
      </c>
      <c r="F64" s="109">
        <f>E64/D64*100</f>
        <v>20.546430770671215</v>
      </c>
      <c r="G64" s="105">
        <f>G69+G72+G78+G82+G84+G86</f>
        <v>2226.9</v>
      </c>
      <c r="H64" s="105">
        <f>H69+H72+H78+H82+H84+H86</f>
        <v>842.4</v>
      </c>
      <c r="I64" s="102">
        <f t="shared" si="22"/>
        <v>37.82837127845884</v>
      </c>
      <c r="J64" s="105">
        <f>J69+J72+J78+J82+J84+J86</f>
        <v>2276.84</v>
      </c>
      <c r="K64" s="105">
        <f>K69+K72+K78+K82+K84+K86</f>
        <v>2623.4</v>
      </c>
      <c r="L64" s="102">
        <f t="shared" si="3"/>
        <v>115.22109590485059</v>
      </c>
      <c r="M64" s="105">
        <f>M69+M72+M78+M82+M84+M86</f>
        <v>2275.8</v>
      </c>
      <c r="N64" s="105">
        <f>N69+N72+N78+N82+N84+N86</f>
        <v>2238.6</v>
      </c>
      <c r="O64" s="102">
        <f t="shared" si="4"/>
        <v>98.36540996572633</v>
      </c>
      <c r="P64" s="105">
        <f>P69+P72+P78+P82+P84+P86</f>
        <v>2570.7</v>
      </c>
      <c r="Q64" s="105">
        <f>Q69+Q72+Q78+Q82+Q84+Q86</f>
        <v>0</v>
      </c>
      <c r="R64" s="102">
        <f t="shared" si="5"/>
        <v>0</v>
      </c>
      <c r="S64" s="105">
        <f>S69+S72+S78+S82+S84+S86</f>
        <v>2239.71</v>
      </c>
      <c r="T64" s="105">
        <f>T69+T72+T78+T82+T84+T86</f>
        <v>0</v>
      </c>
      <c r="U64" s="102">
        <f t="shared" si="6"/>
        <v>0</v>
      </c>
      <c r="V64" s="105">
        <f>V69+V72+V78+V82+V84+V86</f>
        <v>2655.8599999999997</v>
      </c>
      <c r="W64" s="105">
        <f>W69+W72+W78+W82+W84+W86</f>
        <v>0</v>
      </c>
      <c r="X64" s="102">
        <f t="shared" si="7"/>
        <v>0</v>
      </c>
      <c r="Y64" s="105">
        <f>Y69+Y72+Y78+Y82+Y84+Y86</f>
        <v>2913.2</v>
      </c>
      <c r="Z64" s="105">
        <f>Z69+Z72+Z78+Z82+Z84+Z86</f>
        <v>0</v>
      </c>
      <c r="AA64" s="102">
        <f t="shared" si="9"/>
        <v>0</v>
      </c>
      <c r="AB64" s="105">
        <f>AB69+AB72+AB78+AB82+AB84+AB86</f>
        <v>2094.75</v>
      </c>
      <c r="AC64" s="105">
        <f>AC69+AC72+AC78+AC82+AC84+AC86</f>
        <v>0</v>
      </c>
      <c r="AD64" s="102">
        <f t="shared" si="10"/>
        <v>0</v>
      </c>
      <c r="AE64" s="105">
        <f>AE69+AE72+AE78+AE82+AE84+AE86</f>
        <v>2096.74</v>
      </c>
      <c r="AF64" s="105">
        <f>AF69+AF72+AF78+AF82+AF84+AF86</f>
        <v>0</v>
      </c>
      <c r="AG64" s="102">
        <f t="shared" si="11"/>
        <v>0</v>
      </c>
      <c r="AH64" s="105">
        <f>AH69+AH72+AH78+AH82+AH84+AH86</f>
        <v>2037.6</v>
      </c>
      <c r="AI64" s="105">
        <f>AI69+AI72+AI78+AI82+AI84+AI86</f>
        <v>0</v>
      </c>
      <c r="AJ64" s="102">
        <f t="shared" si="12"/>
        <v>0</v>
      </c>
      <c r="AK64" s="105">
        <f>AK69+AK72+AK78+AK82+AK84+AK86</f>
        <v>1679.6</v>
      </c>
      <c r="AL64" s="105">
        <f>AL69+AL72+AL78+AL82+AL84+AL86</f>
        <v>0</v>
      </c>
      <c r="AM64" s="102">
        <f t="shared" si="13"/>
        <v>0</v>
      </c>
      <c r="AN64" s="105">
        <f>AN69+AN72+AN78+AN82+AN84+AN86</f>
        <v>2701.6</v>
      </c>
      <c r="AO64" s="105">
        <f>AO69+AO72+AO78+AO82+AO84+AO86</f>
        <v>0</v>
      </c>
      <c r="AP64" s="102">
        <f t="shared" si="14"/>
        <v>0</v>
      </c>
      <c r="AQ64" s="173"/>
    </row>
    <row r="65" spans="1:43" s="117" customFormat="1" ht="18.75" customHeight="1">
      <c r="A65" s="209"/>
      <c r="B65" s="181"/>
      <c r="C65" s="207" t="s">
        <v>36</v>
      </c>
      <c r="D65" s="96"/>
      <c r="E65" s="96"/>
      <c r="F65" s="109" t="e">
        <f>E65/D65*100</f>
        <v>#DIV/0!</v>
      </c>
      <c r="G65" s="105">
        <v>0</v>
      </c>
      <c r="H65" s="105">
        <v>0</v>
      </c>
      <c r="I65" s="102" t="e">
        <f t="shared" si="22"/>
        <v>#DIV/0!</v>
      </c>
      <c r="J65" s="105">
        <v>0</v>
      </c>
      <c r="K65" s="105">
        <v>0</v>
      </c>
      <c r="L65" s="102" t="e">
        <f t="shared" si="3"/>
        <v>#DIV/0!</v>
      </c>
      <c r="M65" s="105">
        <v>0</v>
      </c>
      <c r="N65" s="105">
        <v>0</v>
      </c>
      <c r="O65" s="102" t="e">
        <f t="shared" si="4"/>
        <v>#DIV/0!</v>
      </c>
      <c r="P65" s="105">
        <v>0</v>
      </c>
      <c r="Q65" s="105">
        <v>0</v>
      </c>
      <c r="R65" s="102" t="e">
        <f t="shared" si="5"/>
        <v>#DIV/0!</v>
      </c>
      <c r="S65" s="105"/>
      <c r="T65" s="105"/>
      <c r="U65" s="102" t="e">
        <f t="shared" si="6"/>
        <v>#DIV/0!</v>
      </c>
      <c r="V65" s="105"/>
      <c r="W65" s="105"/>
      <c r="X65" s="102" t="e">
        <f t="shared" si="7"/>
        <v>#DIV/0!</v>
      </c>
      <c r="Y65" s="105"/>
      <c r="Z65" s="105"/>
      <c r="AA65" s="102" t="e">
        <f t="shared" si="9"/>
        <v>#DIV/0!</v>
      </c>
      <c r="AB65" s="105"/>
      <c r="AC65" s="105"/>
      <c r="AD65" s="102" t="e">
        <f t="shared" si="10"/>
        <v>#DIV/0!</v>
      </c>
      <c r="AE65" s="105"/>
      <c r="AF65" s="105"/>
      <c r="AG65" s="102" t="e">
        <f t="shared" si="11"/>
        <v>#DIV/0!</v>
      </c>
      <c r="AH65" s="105"/>
      <c r="AI65" s="105"/>
      <c r="AJ65" s="102" t="e">
        <f t="shared" si="12"/>
        <v>#DIV/0!</v>
      </c>
      <c r="AK65" s="105"/>
      <c r="AL65" s="105"/>
      <c r="AM65" s="102" t="e">
        <f t="shared" si="13"/>
        <v>#DIV/0!</v>
      </c>
      <c r="AN65" s="105"/>
      <c r="AO65" s="105"/>
      <c r="AP65" s="102" t="e">
        <f t="shared" si="14"/>
        <v>#DIV/0!</v>
      </c>
      <c r="AQ65" s="173"/>
    </row>
    <row r="66" spans="1:43" s="117" customFormat="1" ht="18.75" customHeight="1">
      <c r="A66" s="209"/>
      <c r="B66" s="181"/>
      <c r="C66" s="207" t="s">
        <v>309</v>
      </c>
      <c r="D66" s="96"/>
      <c r="E66" s="96">
        <f aca="true" t="shared" si="56" ref="E66:E86">H66+K66+N66+Q66+T66+W66+Z66+AC66+AF66+AI66+AL66+AO66</f>
        <v>0</v>
      </c>
      <c r="F66" s="109" t="e">
        <f>E66/D66*100</f>
        <v>#DIV/0!</v>
      </c>
      <c r="G66" s="105">
        <f>G78</f>
        <v>0</v>
      </c>
      <c r="H66" s="105">
        <f aca="true" t="shared" si="57" ref="H66:W66">H78</f>
        <v>0</v>
      </c>
      <c r="I66" s="102" t="e">
        <f t="shared" si="22"/>
        <v>#DIV/0!</v>
      </c>
      <c r="J66" s="105">
        <f t="shared" si="57"/>
        <v>0</v>
      </c>
      <c r="K66" s="105">
        <f t="shared" si="57"/>
        <v>0</v>
      </c>
      <c r="L66" s="102" t="e">
        <f t="shared" si="3"/>
        <v>#DIV/0!</v>
      </c>
      <c r="M66" s="105">
        <f t="shared" si="57"/>
        <v>0</v>
      </c>
      <c r="N66" s="105">
        <f t="shared" si="57"/>
        <v>0</v>
      </c>
      <c r="O66" s="102" t="e">
        <f t="shared" si="4"/>
        <v>#DIV/0!</v>
      </c>
      <c r="P66" s="105">
        <f t="shared" si="57"/>
        <v>0</v>
      </c>
      <c r="Q66" s="105">
        <f t="shared" si="57"/>
        <v>0</v>
      </c>
      <c r="R66" s="102" t="e">
        <f t="shared" si="5"/>
        <v>#DIV/0!</v>
      </c>
      <c r="S66" s="105">
        <f t="shared" si="57"/>
        <v>0</v>
      </c>
      <c r="T66" s="105">
        <f t="shared" si="57"/>
        <v>0</v>
      </c>
      <c r="U66" s="102" t="e">
        <f t="shared" si="6"/>
        <v>#DIV/0!</v>
      </c>
      <c r="V66" s="105">
        <f t="shared" si="57"/>
        <v>23.7</v>
      </c>
      <c r="W66" s="105">
        <f t="shared" si="57"/>
        <v>0</v>
      </c>
      <c r="X66" s="102">
        <f t="shared" si="7"/>
        <v>0</v>
      </c>
      <c r="Y66" s="105">
        <f aca="true" t="shared" si="58" ref="Y66:AN66">Y78</f>
        <v>0</v>
      </c>
      <c r="Z66" s="105">
        <f t="shared" si="58"/>
        <v>0</v>
      </c>
      <c r="AA66" s="102" t="e">
        <f t="shared" si="9"/>
        <v>#DIV/0!</v>
      </c>
      <c r="AB66" s="105">
        <f t="shared" si="58"/>
        <v>0</v>
      </c>
      <c r="AC66" s="105">
        <f t="shared" si="58"/>
        <v>0</v>
      </c>
      <c r="AD66" s="102" t="e">
        <f t="shared" si="10"/>
        <v>#DIV/0!</v>
      </c>
      <c r="AE66" s="105">
        <f t="shared" si="58"/>
        <v>0</v>
      </c>
      <c r="AF66" s="105">
        <f t="shared" si="58"/>
        <v>0</v>
      </c>
      <c r="AG66" s="102" t="e">
        <f t="shared" si="11"/>
        <v>#DIV/0!</v>
      </c>
      <c r="AH66" s="105">
        <f t="shared" si="58"/>
        <v>0</v>
      </c>
      <c r="AI66" s="105">
        <f t="shared" si="58"/>
        <v>0</v>
      </c>
      <c r="AJ66" s="102" t="e">
        <f t="shared" si="12"/>
        <v>#DIV/0!</v>
      </c>
      <c r="AK66" s="105">
        <f t="shared" si="58"/>
        <v>0</v>
      </c>
      <c r="AL66" s="105">
        <f t="shared" si="58"/>
        <v>0</v>
      </c>
      <c r="AM66" s="102" t="e">
        <f t="shared" si="13"/>
        <v>#DIV/0!</v>
      </c>
      <c r="AN66" s="105">
        <f t="shared" si="58"/>
        <v>0</v>
      </c>
      <c r="AO66" s="105">
        <f>AO78</f>
        <v>0</v>
      </c>
      <c r="AP66" s="102" t="e">
        <f t="shared" si="14"/>
        <v>#DIV/0!</v>
      </c>
      <c r="AQ66" s="173"/>
    </row>
    <row r="67" spans="1:43" s="117" customFormat="1" ht="60">
      <c r="A67" s="210"/>
      <c r="B67" s="174"/>
      <c r="C67" s="207" t="s">
        <v>266</v>
      </c>
      <c r="D67" s="96">
        <f>G67+J67+M67+P67+S67+V67+Y67+AB67+AE67+AH67+AK67+AN67</f>
        <v>0</v>
      </c>
      <c r="E67" s="96">
        <f t="shared" si="56"/>
        <v>0</v>
      </c>
      <c r="F67" s="109" t="e">
        <f>E67/D67*100</f>
        <v>#DIV/0!</v>
      </c>
      <c r="G67" s="105">
        <f>G74+G80</f>
        <v>0</v>
      </c>
      <c r="H67" s="105">
        <f aca="true" t="shared" si="59" ref="H67:W67">H74+H80</f>
        <v>0</v>
      </c>
      <c r="I67" s="102" t="e">
        <f t="shared" si="22"/>
        <v>#DIV/0!</v>
      </c>
      <c r="J67" s="105">
        <f t="shared" si="59"/>
        <v>0</v>
      </c>
      <c r="K67" s="105">
        <f t="shared" si="59"/>
        <v>0</v>
      </c>
      <c r="L67" s="102" t="e">
        <f t="shared" si="3"/>
        <v>#DIV/0!</v>
      </c>
      <c r="M67" s="105">
        <f t="shared" si="59"/>
        <v>0</v>
      </c>
      <c r="N67" s="105">
        <f t="shared" si="59"/>
        <v>0</v>
      </c>
      <c r="O67" s="102" t="e">
        <f t="shared" si="4"/>
        <v>#DIV/0!</v>
      </c>
      <c r="P67" s="105">
        <f t="shared" si="59"/>
        <v>0</v>
      </c>
      <c r="Q67" s="105">
        <f t="shared" si="59"/>
        <v>0</v>
      </c>
      <c r="R67" s="102" t="e">
        <f t="shared" si="5"/>
        <v>#DIV/0!</v>
      </c>
      <c r="S67" s="105">
        <f t="shared" si="59"/>
        <v>0</v>
      </c>
      <c r="T67" s="105">
        <f t="shared" si="59"/>
        <v>0</v>
      </c>
      <c r="U67" s="102" t="e">
        <f t="shared" si="6"/>
        <v>#DIV/0!</v>
      </c>
      <c r="V67" s="105">
        <f t="shared" si="59"/>
        <v>0</v>
      </c>
      <c r="W67" s="105">
        <f t="shared" si="59"/>
        <v>0</v>
      </c>
      <c r="X67" s="102" t="e">
        <f t="shared" si="7"/>
        <v>#DIV/0!</v>
      </c>
      <c r="Y67" s="105">
        <v>0</v>
      </c>
      <c r="Z67" s="105">
        <v>0</v>
      </c>
      <c r="AA67" s="102" t="e">
        <f t="shared" si="9"/>
        <v>#DIV/0!</v>
      </c>
      <c r="AB67" s="105">
        <f aca="true" t="shared" si="60" ref="AB67:AN67">AB74+AB80</f>
        <v>0</v>
      </c>
      <c r="AC67" s="105">
        <f t="shared" si="60"/>
        <v>0</v>
      </c>
      <c r="AD67" s="102" t="e">
        <f t="shared" si="10"/>
        <v>#DIV/0!</v>
      </c>
      <c r="AE67" s="105">
        <f t="shared" si="60"/>
        <v>0</v>
      </c>
      <c r="AF67" s="105">
        <f t="shared" si="60"/>
        <v>0</v>
      </c>
      <c r="AG67" s="102" t="e">
        <f t="shared" si="11"/>
        <v>#DIV/0!</v>
      </c>
      <c r="AH67" s="105">
        <f t="shared" si="60"/>
        <v>0</v>
      </c>
      <c r="AI67" s="105">
        <f t="shared" si="60"/>
        <v>0</v>
      </c>
      <c r="AJ67" s="102" t="e">
        <f t="shared" si="12"/>
        <v>#DIV/0!</v>
      </c>
      <c r="AK67" s="105">
        <f t="shared" si="60"/>
        <v>0</v>
      </c>
      <c r="AL67" s="105">
        <f t="shared" si="60"/>
        <v>0</v>
      </c>
      <c r="AM67" s="102" t="e">
        <f t="shared" si="13"/>
        <v>#DIV/0!</v>
      </c>
      <c r="AN67" s="105">
        <f t="shared" si="60"/>
        <v>0</v>
      </c>
      <c r="AO67" s="105">
        <f>AO74+AO80</f>
        <v>0</v>
      </c>
      <c r="AP67" s="102" t="e">
        <f t="shared" si="14"/>
        <v>#DIV/0!</v>
      </c>
      <c r="AQ67" s="171"/>
    </row>
    <row r="68" spans="1:43" s="117" customFormat="1" ht="27.75" customHeight="1">
      <c r="A68" s="203" t="s">
        <v>298</v>
      </c>
      <c r="B68" s="191" t="s">
        <v>303</v>
      </c>
      <c r="C68" s="197" t="s">
        <v>41</v>
      </c>
      <c r="D68" s="96">
        <f aca="true" t="shared" si="61" ref="D68:D86">G68+J68+M68+P68+S68+V68+Y68+AB68+AE68+AH68+AK68+AN68</f>
        <v>11948.2</v>
      </c>
      <c r="E68" s="96">
        <f>E69</f>
        <v>1869.8</v>
      </c>
      <c r="F68" s="109">
        <f>E68/D68*100</f>
        <v>15.649219129241224</v>
      </c>
      <c r="G68" s="104">
        <f>G69</f>
        <v>995</v>
      </c>
      <c r="H68" s="104">
        <f aca="true" t="shared" si="62" ref="H68:W68">H69</f>
        <v>161.4</v>
      </c>
      <c r="I68" s="102">
        <f t="shared" si="22"/>
        <v>16.22110552763819</v>
      </c>
      <c r="J68" s="104">
        <f t="shared" si="62"/>
        <v>1060</v>
      </c>
      <c r="K68" s="104">
        <f t="shared" si="62"/>
        <v>895.9</v>
      </c>
      <c r="L68" s="102">
        <f t="shared" si="3"/>
        <v>84.5188679245283</v>
      </c>
      <c r="M68" s="104">
        <f t="shared" si="62"/>
        <v>990</v>
      </c>
      <c r="N68" s="104">
        <f t="shared" si="62"/>
        <v>811.9</v>
      </c>
      <c r="O68" s="102">
        <f t="shared" si="4"/>
        <v>82.01010101010101</v>
      </c>
      <c r="P68" s="104">
        <f t="shared" si="62"/>
        <v>1105</v>
      </c>
      <c r="Q68" s="104">
        <f t="shared" si="62"/>
        <v>0</v>
      </c>
      <c r="R68" s="102">
        <f t="shared" si="5"/>
        <v>0</v>
      </c>
      <c r="S68" s="104">
        <f t="shared" si="62"/>
        <v>997</v>
      </c>
      <c r="T68" s="104">
        <f t="shared" si="62"/>
        <v>0</v>
      </c>
      <c r="U68" s="102">
        <f t="shared" si="6"/>
        <v>0</v>
      </c>
      <c r="V68" s="104">
        <f t="shared" si="62"/>
        <v>1059</v>
      </c>
      <c r="W68" s="104">
        <f t="shared" si="62"/>
        <v>0</v>
      </c>
      <c r="X68" s="102">
        <f t="shared" si="7"/>
        <v>0</v>
      </c>
      <c r="Y68" s="104">
        <f>Y69</f>
        <v>1028.2</v>
      </c>
      <c r="Z68" s="104">
        <f>Z69</f>
        <v>0</v>
      </c>
      <c r="AA68" s="102">
        <f t="shared" si="9"/>
        <v>0</v>
      </c>
      <c r="AB68" s="104">
        <f>AB69</f>
        <v>985</v>
      </c>
      <c r="AC68" s="104">
        <f>AC69</f>
        <v>0</v>
      </c>
      <c r="AD68" s="102">
        <f t="shared" si="10"/>
        <v>0</v>
      </c>
      <c r="AE68" s="104">
        <f>AE69</f>
        <v>979</v>
      </c>
      <c r="AF68" s="104">
        <f>AF69</f>
        <v>0</v>
      </c>
      <c r="AG68" s="102">
        <f t="shared" si="11"/>
        <v>0</v>
      </c>
      <c r="AH68" s="104">
        <f>AH69</f>
        <v>956</v>
      </c>
      <c r="AI68" s="104">
        <f>AI69</f>
        <v>0</v>
      </c>
      <c r="AJ68" s="102">
        <f t="shared" si="12"/>
        <v>0</v>
      </c>
      <c r="AK68" s="104">
        <f>AK69</f>
        <v>798</v>
      </c>
      <c r="AL68" s="104">
        <f>AL69</f>
        <v>0</v>
      </c>
      <c r="AM68" s="102">
        <f t="shared" si="13"/>
        <v>0</v>
      </c>
      <c r="AN68" s="104">
        <f>AN69</f>
        <v>996</v>
      </c>
      <c r="AO68" s="104">
        <f>AO69</f>
        <v>0</v>
      </c>
      <c r="AP68" s="102">
        <f t="shared" si="14"/>
        <v>0</v>
      </c>
      <c r="AQ68" s="170"/>
    </row>
    <row r="69" spans="1:43" s="117" customFormat="1" ht="24" customHeight="1">
      <c r="A69" s="205"/>
      <c r="B69" s="192"/>
      <c r="C69" s="207" t="s">
        <v>257</v>
      </c>
      <c r="D69" s="96">
        <f t="shared" si="61"/>
        <v>11948.2</v>
      </c>
      <c r="E69" s="96">
        <v>1869.8</v>
      </c>
      <c r="F69" s="109">
        <f>E69/D69*100</f>
        <v>15.649219129241224</v>
      </c>
      <c r="G69" s="99">
        <v>995</v>
      </c>
      <c r="H69" s="99">
        <v>161.4</v>
      </c>
      <c r="I69" s="102">
        <f t="shared" si="22"/>
        <v>16.22110552763819</v>
      </c>
      <c r="J69" s="99">
        <v>1060</v>
      </c>
      <c r="K69" s="99">
        <f>1057.3-H69</f>
        <v>895.9</v>
      </c>
      <c r="L69" s="109">
        <f t="shared" si="3"/>
        <v>84.5188679245283</v>
      </c>
      <c r="M69" s="99">
        <v>990</v>
      </c>
      <c r="N69" s="99">
        <f>1707.8-K69</f>
        <v>811.9</v>
      </c>
      <c r="O69" s="109">
        <f t="shared" si="4"/>
        <v>82.01010101010101</v>
      </c>
      <c r="P69" s="99">
        <v>1105</v>
      </c>
      <c r="Q69" s="99">
        <v>0</v>
      </c>
      <c r="R69" s="109">
        <f t="shared" si="5"/>
        <v>0</v>
      </c>
      <c r="S69" s="96">
        <v>997</v>
      </c>
      <c r="T69" s="96">
        <v>0</v>
      </c>
      <c r="U69" s="109">
        <f t="shared" si="6"/>
        <v>0</v>
      </c>
      <c r="V69" s="96">
        <v>1059</v>
      </c>
      <c r="W69" s="96">
        <v>0</v>
      </c>
      <c r="X69" s="109">
        <f t="shared" si="7"/>
        <v>0</v>
      </c>
      <c r="Y69" s="96">
        <v>1028.2</v>
      </c>
      <c r="Z69" s="96">
        <v>0</v>
      </c>
      <c r="AA69" s="109">
        <f t="shared" si="9"/>
        <v>0</v>
      </c>
      <c r="AB69" s="96">
        <v>985</v>
      </c>
      <c r="AC69" s="96">
        <v>0</v>
      </c>
      <c r="AD69" s="109">
        <f t="shared" si="10"/>
        <v>0</v>
      </c>
      <c r="AE69" s="96">
        <v>979</v>
      </c>
      <c r="AF69" s="96">
        <v>0</v>
      </c>
      <c r="AG69" s="109">
        <f t="shared" si="11"/>
        <v>0</v>
      </c>
      <c r="AH69" s="96">
        <v>956</v>
      </c>
      <c r="AI69" s="96">
        <v>0</v>
      </c>
      <c r="AJ69" s="109">
        <f t="shared" si="12"/>
        <v>0</v>
      </c>
      <c r="AK69" s="96">
        <v>798</v>
      </c>
      <c r="AL69" s="96">
        <v>0</v>
      </c>
      <c r="AM69" s="109">
        <f t="shared" si="13"/>
        <v>0</v>
      </c>
      <c r="AN69" s="96">
        <v>996</v>
      </c>
      <c r="AO69" s="96">
        <v>0</v>
      </c>
      <c r="AP69" s="109">
        <f t="shared" si="14"/>
        <v>0</v>
      </c>
      <c r="AQ69" s="174"/>
    </row>
    <row r="70" spans="1:43" s="117" customFormat="1" ht="15.75" customHeight="1">
      <c r="A70" s="203" t="s">
        <v>299</v>
      </c>
      <c r="B70" s="191" t="s">
        <v>304</v>
      </c>
      <c r="C70" s="197" t="s">
        <v>41</v>
      </c>
      <c r="D70" s="96">
        <f t="shared" si="61"/>
        <v>1369.8000000000002</v>
      </c>
      <c r="E70" s="96">
        <f t="shared" si="56"/>
        <v>100.9</v>
      </c>
      <c r="F70" s="109">
        <f>E70/D70*100</f>
        <v>7.366038837786537</v>
      </c>
      <c r="G70" s="104">
        <f>G71+G72</f>
        <v>40</v>
      </c>
      <c r="H70" s="104">
        <f aca="true" t="shared" si="63" ref="H70:W70">H71+H72</f>
        <v>0</v>
      </c>
      <c r="I70" s="102">
        <f t="shared" si="22"/>
        <v>0</v>
      </c>
      <c r="J70" s="104">
        <f t="shared" si="63"/>
        <v>47.4</v>
      </c>
      <c r="K70" s="104">
        <f t="shared" si="63"/>
        <v>30.9</v>
      </c>
      <c r="L70" s="102">
        <f t="shared" si="3"/>
        <v>65.18987341772153</v>
      </c>
      <c r="M70" s="104">
        <f t="shared" si="63"/>
        <v>347.4</v>
      </c>
      <c r="N70" s="104">
        <f t="shared" si="63"/>
        <v>70</v>
      </c>
      <c r="O70" s="102">
        <f t="shared" si="4"/>
        <v>20.149683362118598</v>
      </c>
      <c r="P70" s="104">
        <f t="shared" si="63"/>
        <v>133.1</v>
      </c>
      <c r="Q70" s="104">
        <f t="shared" si="63"/>
        <v>0</v>
      </c>
      <c r="R70" s="102">
        <f t="shared" si="5"/>
        <v>0</v>
      </c>
      <c r="S70" s="104">
        <f t="shared" si="63"/>
        <v>133.1</v>
      </c>
      <c r="T70" s="104">
        <f t="shared" si="63"/>
        <v>0</v>
      </c>
      <c r="U70" s="102">
        <f t="shared" si="6"/>
        <v>0</v>
      </c>
      <c r="V70" s="104">
        <f t="shared" si="63"/>
        <v>450.4</v>
      </c>
      <c r="W70" s="104">
        <f t="shared" si="63"/>
        <v>0</v>
      </c>
      <c r="X70" s="102">
        <f t="shared" si="7"/>
        <v>0</v>
      </c>
      <c r="Y70" s="104">
        <f>Y71+Y72</f>
        <v>44.9</v>
      </c>
      <c r="Z70" s="104">
        <f>Z71+Z72</f>
        <v>0</v>
      </c>
      <c r="AA70" s="102">
        <f t="shared" si="9"/>
        <v>0</v>
      </c>
      <c r="AB70" s="104">
        <f>AB71+AB72</f>
        <v>44.8</v>
      </c>
      <c r="AC70" s="104">
        <f>AC71+AC72</f>
        <v>0</v>
      </c>
      <c r="AD70" s="102">
        <f t="shared" si="10"/>
        <v>0</v>
      </c>
      <c r="AE70" s="104">
        <f>AE71+AE72</f>
        <v>44.699999999999996</v>
      </c>
      <c r="AF70" s="104">
        <f>AF71+AF72</f>
        <v>0</v>
      </c>
      <c r="AG70" s="102">
        <f t="shared" si="11"/>
        <v>0</v>
      </c>
      <c r="AH70" s="104">
        <f>AH71+AH72</f>
        <v>28</v>
      </c>
      <c r="AI70" s="104">
        <f>AI71+AI72</f>
        <v>0</v>
      </c>
      <c r="AJ70" s="102">
        <f t="shared" si="12"/>
        <v>0</v>
      </c>
      <c r="AK70" s="104">
        <f>AK71+AK72</f>
        <v>28</v>
      </c>
      <c r="AL70" s="104">
        <f>AL71+AL72</f>
        <v>0</v>
      </c>
      <c r="AM70" s="102">
        <f t="shared" si="13"/>
        <v>0</v>
      </c>
      <c r="AN70" s="104">
        <f>AN71+AN72</f>
        <v>28</v>
      </c>
      <c r="AO70" s="104">
        <f>AO71+AO72</f>
        <v>0</v>
      </c>
      <c r="AP70" s="102">
        <f t="shared" si="14"/>
        <v>0</v>
      </c>
      <c r="AQ70" s="170"/>
    </row>
    <row r="71" spans="1:43" s="117" customFormat="1" ht="15.75" customHeight="1">
      <c r="A71" s="205"/>
      <c r="B71" s="192"/>
      <c r="C71" s="200" t="s">
        <v>308</v>
      </c>
      <c r="D71" s="96">
        <f t="shared" si="61"/>
        <v>1095.8000000000002</v>
      </c>
      <c r="E71" s="96">
        <f t="shared" si="56"/>
        <v>80.7</v>
      </c>
      <c r="F71" s="109">
        <f>E71/D71*100</f>
        <v>7.364482569812009</v>
      </c>
      <c r="G71" s="99">
        <v>31.9</v>
      </c>
      <c r="H71" s="99">
        <v>0</v>
      </c>
      <c r="I71" s="102">
        <f t="shared" si="22"/>
        <v>0</v>
      </c>
      <c r="J71" s="99">
        <v>37.9</v>
      </c>
      <c r="K71" s="99">
        <v>24.7</v>
      </c>
      <c r="L71" s="109">
        <f t="shared" si="3"/>
        <v>65.17150395778364</v>
      </c>
      <c r="M71" s="99">
        <v>277.9</v>
      </c>
      <c r="N71" s="99">
        <f>80.7-K71</f>
        <v>56</v>
      </c>
      <c r="O71" s="109">
        <f t="shared" si="4"/>
        <v>20.151133501259448</v>
      </c>
      <c r="P71" s="99">
        <v>106.5</v>
      </c>
      <c r="Q71" s="99">
        <v>0</v>
      </c>
      <c r="R71" s="109">
        <f t="shared" si="5"/>
        <v>0</v>
      </c>
      <c r="S71" s="99">
        <v>106.5</v>
      </c>
      <c r="T71" s="99">
        <v>0</v>
      </c>
      <c r="U71" s="110">
        <f t="shared" si="6"/>
        <v>0</v>
      </c>
      <c r="V71" s="99">
        <v>360.3</v>
      </c>
      <c r="W71" s="99">
        <v>0</v>
      </c>
      <c r="X71" s="110">
        <f t="shared" si="7"/>
        <v>0</v>
      </c>
      <c r="Y71" s="99">
        <v>35.9</v>
      </c>
      <c r="Z71" s="99">
        <v>0</v>
      </c>
      <c r="AA71" s="110">
        <f t="shared" si="9"/>
        <v>0</v>
      </c>
      <c r="AB71" s="99">
        <v>35.9</v>
      </c>
      <c r="AC71" s="99">
        <v>0</v>
      </c>
      <c r="AD71" s="109">
        <f t="shared" si="10"/>
        <v>0</v>
      </c>
      <c r="AE71" s="96">
        <v>35.8</v>
      </c>
      <c r="AF71" s="96">
        <v>0</v>
      </c>
      <c r="AG71" s="109">
        <f t="shared" si="11"/>
        <v>0</v>
      </c>
      <c r="AH71" s="96">
        <v>22.4</v>
      </c>
      <c r="AI71" s="96">
        <v>0</v>
      </c>
      <c r="AJ71" s="109">
        <f t="shared" si="12"/>
        <v>0</v>
      </c>
      <c r="AK71" s="96">
        <v>22.4</v>
      </c>
      <c r="AL71" s="96">
        <v>0</v>
      </c>
      <c r="AM71" s="109">
        <f t="shared" si="13"/>
        <v>0</v>
      </c>
      <c r="AN71" s="96">
        <v>22.4</v>
      </c>
      <c r="AO71" s="96">
        <v>0</v>
      </c>
      <c r="AP71" s="109">
        <f t="shared" si="14"/>
        <v>0</v>
      </c>
      <c r="AQ71" s="173"/>
    </row>
    <row r="72" spans="1:43" s="117" customFormat="1" ht="15.75" customHeight="1">
      <c r="A72" s="205"/>
      <c r="B72" s="192"/>
      <c r="C72" s="207" t="s">
        <v>257</v>
      </c>
      <c r="D72" s="96">
        <f t="shared" si="61"/>
        <v>274.00000000000006</v>
      </c>
      <c r="E72" s="96">
        <f t="shared" si="56"/>
        <v>20.2</v>
      </c>
      <c r="F72" s="109">
        <f>E72/D72*100</f>
        <v>7.3722627737226265</v>
      </c>
      <c r="G72" s="99">
        <v>8.1</v>
      </c>
      <c r="H72" s="99">
        <v>0</v>
      </c>
      <c r="I72" s="102">
        <f t="shared" si="22"/>
        <v>0</v>
      </c>
      <c r="J72" s="99">
        <v>9.5</v>
      </c>
      <c r="K72" s="99">
        <v>6.2</v>
      </c>
      <c r="L72" s="109">
        <f t="shared" si="3"/>
        <v>65.26315789473685</v>
      </c>
      <c r="M72" s="99">
        <v>69.5</v>
      </c>
      <c r="N72" s="99">
        <f>20.2-K72</f>
        <v>14</v>
      </c>
      <c r="O72" s="109">
        <f t="shared" si="4"/>
        <v>20.14388489208633</v>
      </c>
      <c r="P72" s="99">
        <v>26.6</v>
      </c>
      <c r="Q72" s="99">
        <v>0</v>
      </c>
      <c r="R72" s="109">
        <f t="shared" si="5"/>
        <v>0</v>
      </c>
      <c r="S72" s="99">
        <v>26.6</v>
      </c>
      <c r="T72" s="99">
        <v>0</v>
      </c>
      <c r="U72" s="110">
        <f t="shared" si="6"/>
        <v>0</v>
      </c>
      <c r="V72" s="99">
        <v>90.1</v>
      </c>
      <c r="W72" s="99">
        <v>0</v>
      </c>
      <c r="X72" s="110">
        <f t="shared" si="7"/>
        <v>0</v>
      </c>
      <c r="Y72" s="99">
        <v>9</v>
      </c>
      <c r="Z72" s="99">
        <v>0</v>
      </c>
      <c r="AA72" s="110">
        <f t="shared" si="9"/>
        <v>0</v>
      </c>
      <c r="AB72" s="99">
        <v>8.9</v>
      </c>
      <c r="AC72" s="99">
        <v>0</v>
      </c>
      <c r="AD72" s="109">
        <f t="shared" si="10"/>
        <v>0</v>
      </c>
      <c r="AE72" s="96">
        <v>8.9</v>
      </c>
      <c r="AF72" s="96">
        <v>0</v>
      </c>
      <c r="AG72" s="109">
        <f t="shared" si="11"/>
        <v>0</v>
      </c>
      <c r="AH72" s="96">
        <v>5.6</v>
      </c>
      <c r="AI72" s="96">
        <v>0</v>
      </c>
      <c r="AJ72" s="109">
        <f t="shared" si="12"/>
        <v>0</v>
      </c>
      <c r="AK72" s="96">
        <v>5.6</v>
      </c>
      <c r="AL72" s="96">
        <v>0</v>
      </c>
      <c r="AM72" s="109">
        <f t="shared" si="13"/>
        <v>0</v>
      </c>
      <c r="AN72" s="96">
        <v>5.6</v>
      </c>
      <c r="AO72" s="96">
        <v>0</v>
      </c>
      <c r="AP72" s="109">
        <f t="shared" si="14"/>
        <v>0</v>
      </c>
      <c r="AQ72" s="173"/>
    </row>
    <row r="73" spans="1:43" s="117" customFormat="1" ht="15.75" customHeight="1">
      <c r="A73" s="205"/>
      <c r="B73" s="192"/>
      <c r="C73" s="207" t="s">
        <v>36</v>
      </c>
      <c r="D73" s="96"/>
      <c r="E73" s="96"/>
      <c r="F73" s="109" t="e">
        <f>E73/D73*100</f>
        <v>#DIV/0!</v>
      </c>
      <c r="G73" s="99">
        <v>0</v>
      </c>
      <c r="H73" s="99">
        <v>0</v>
      </c>
      <c r="I73" s="102" t="e">
        <f t="shared" si="22"/>
        <v>#DIV/0!</v>
      </c>
      <c r="J73" s="99">
        <v>0</v>
      </c>
      <c r="K73" s="99">
        <v>0</v>
      </c>
      <c r="L73" s="109" t="e">
        <f t="shared" si="3"/>
        <v>#DIV/0!</v>
      </c>
      <c r="M73" s="99">
        <v>0</v>
      </c>
      <c r="N73" s="99">
        <v>0</v>
      </c>
      <c r="O73" s="109" t="e">
        <f t="shared" si="4"/>
        <v>#DIV/0!</v>
      </c>
      <c r="P73" s="99">
        <v>0</v>
      </c>
      <c r="Q73" s="99">
        <v>0</v>
      </c>
      <c r="R73" s="109" t="e">
        <f t="shared" si="5"/>
        <v>#DIV/0!</v>
      </c>
      <c r="S73" s="96"/>
      <c r="T73" s="96"/>
      <c r="U73" s="109"/>
      <c r="V73" s="96"/>
      <c r="W73" s="96"/>
      <c r="X73" s="109"/>
      <c r="Y73" s="96"/>
      <c r="Z73" s="96"/>
      <c r="AA73" s="109"/>
      <c r="AB73" s="96"/>
      <c r="AC73" s="96"/>
      <c r="AD73" s="109" t="e">
        <f t="shared" si="10"/>
        <v>#DIV/0!</v>
      </c>
      <c r="AE73" s="96"/>
      <c r="AF73" s="96"/>
      <c r="AG73" s="109" t="e">
        <f t="shared" si="11"/>
        <v>#DIV/0!</v>
      </c>
      <c r="AH73" s="96"/>
      <c r="AI73" s="96"/>
      <c r="AJ73" s="109" t="e">
        <f t="shared" si="12"/>
        <v>#DIV/0!</v>
      </c>
      <c r="AK73" s="96"/>
      <c r="AL73" s="96"/>
      <c r="AM73" s="109" t="e">
        <f t="shared" si="13"/>
        <v>#DIV/0!</v>
      </c>
      <c r="AN73" s="96"/>
      <c r="AO73" s="96"/>
      <c r="AP73" s="109" t="e">
        <f t="shared" si="14"/>
        <v>#DIV/0!</v>
      </c>
      <c r="AQ73" s="173"/>
    </row>
    <row r="74" spans="1:43" s="117" customFormat="1" ht="37.5" customHeight="1">
      <c r="A74" s="204"/>
      <c r="B74" s="193"/>
      <c r="C74" s="207" t="s">
        <v>266</v>
      </c>
      <c r="D74" s="96">
        <f t="shared" si="61"/>
        <v>11.5</v>
      </c>
      <c r="E74" s="96">
        <f t="shared" si="56"/>
        <v>9.97</v>
      </c>
      <c r="F74" s="109">
        <f>E74/D74*100</f>
        <v>86.69565217391305</v>
      </c>
      <c r="G74" s="99">
        <v>0</v>
      </c>
      <c r="H74" s="99">
        <v>0</v>
      </c>
      <c r="I74" s="102" t="e">
        <f t="shared" si="22"/>
        <v>#DIV/0!</v>
      </c>
      <c r="J74" s="99">
        <v>0</v>
      </c>
      <c r="K74" s="99">
        <v>0</v>
      </c>
      <c r="L74" s="109"/>
      <c r="M74" s="99">
        <v>0</v>
      </c>
      <c r="N74" s="99">
        <v>0</v>
      </c>
      <c r="O74" s="109"/>
      <c r="P74" s="99">
        <v>0</v>
      </c>
      <c r="Q74" s="99">
        <v>0</v>
      </c>
      <c r="R74" s="109"/>
      <c r="S74" s="99">
        <v>0</v>
      </c>
      <c r="T74" s="99">
        <v>0</v>
      </c>
      <c r="U74" s="109"/>
      <c r="V74" s="99">
        <v>0</v>
      </c>
      <c r="W74" s="99">
        <v>0</v>
      </c>
      <c r="X74" s="109"/>
      <c r="Y74" s="99">
        <v>11.5</v>
      </c>
      <c r="Z74" s="99">
        <v>9.97</v>
      </c>
      <c r="AA74" s="109"/>
      <c r="AB74" s="99">
        <v>0</v>
      </c>
      <c r="AC74" s="99">
        <v>0</v>
      </c>
      <c r="AD74" s="109" t="e">
        <f t="shared" si="10"/>
        <v>#DIV/0!</v>
      </c>
      <c r="AE74" s="99">
        <v>0</v>
      </c>
      <c r="AF74" s="99">
        <v>0</v>
      </c>
      <c r="AG74" s="109" t="e">
        <f t="shared" si="11"/>
        <v>#DIV/0!</v>
      </c>
      <c r="AH74" s="99">
        <v>0</v>
      </c>
      <c r="AI74" s="99">
        <v>0</v>
      </c>
      <c r="AJ74" s="109" t="e">
        <f t="shared" si="12"/>
        <v>#DIV/0!</v>
      </c>
      <c r="AK74" s="99">
        <v>0</v>
      </c>
      <c r="AL74" s="99">
        <v>0</v>
      </c>
      <c r="AM74" s="109" t="e">
        <f t="shared" si="13"/>
        <v>#DIV/0!</v>
      </c>
      <c r="AN74" s="99">
        <v>0</v>
      </c>
      <c r="AO74" s="99">
        <v>0</v>
      </c>
      <c r="AP74" s="109"/>
      <c r="AQ74" s="171"/>
    </row>
    <row r="75" spans="1:43" s="117" customFormat="1" ht="16.5" customHeight="1">
      <c r="A75" s="202" t="s">
        <v>300</v>
      </c>
      <c r="B75" s="212" t="s">
        <v>305</v>
      </c>
      <c r="C75" s="197" t="s">
        <v>41</v>
      </c>
      <c r="D75" s="96">
        <f t="shared" si="61"/>
        <v>88.60000000000001</v>
      </c>
      <c r="E75" s="96">
        <f t="shared" si="56"/>
        <v>0</v>
      </c>
      <c r="F75" s="109">
        <f>E75/D75*100</f>
        <v>0</v>
      </c>
      <c r="G75" s="104">
        <f>G76+G77+G78</f>
        <v>0</v>
      </c>
      <c r="H75" s="104">
        <f aca="true" t="shared" si="64" ref="H75:W75">H76+H77+H78</f>
        <v>0</v>
      </c>
      <c r="I75" s="102" t="e">
        <f t="shared" si="22"/>
        <v>#DIV/0!</v>
      </c>
      <c r="J75" s="104">
        <f t="shared" si="64"/>
        <v>0</v>
      </c>
      <c r="K75" s="104">
        <f t="shared" si="64"/>
        <v>0</v>
      </c>
      <c r="L75" s="102" t="e">
        <f t="shared" si="3"/>
        <v>#DIV/0!</v>
      </c>
      <c r="M75" s="104">
        <f t="shared" si="64"/>
        <v>0</v>
      </c>
      <c r="N75" s="104">
        <f t="shared" si="64"/>
        <v>0</v>
      </c>
      <c r="O75" s="102" t="e">
        <f t="shared" si="4"/>
        <v>#DIV/0!</v>
      </c>
      <c r="P75" s="104">
        <f t="shared" si="64"/>
        <v>0</v>
      </c>
      <c r="Q75" s="104">
        <f t="shared" si="64"/>
        <v>0</v>
      </c>
      <c r="R75" s="102" t="e">
        <f t="shared" si="5"/>
        <v>#DIV/0!</v>
      </c>
      <c r="S75" s="104">
        <f t="shared" si="64"/>
        <v>0</v>
      </c>
      <c r="T75" s="104">
        <f t="shared" si="64"/>
        <v>0</v>
      </c>
      <c r="U75" s="102" t="e">
        <f t="shared" si="6"/>
        <v>#DIV/0!</v>
      </c>
      <c r="V75" s="104">
        <f t="shared" si="64"/>
        <v>88.60000000000001</v>
      </c>
      <c r="W75" s="104">
        <f t="shared" si="64"/>
        <v>0</v>
      </c>
      <c r="X75" s="102">
        <f t="shared" si="7"/>
        <v>0</v>
      </c>
      <c r="Y75" s="104">
        <f>Y76+Y77+Y78</f>
        <v>0</v>
      </c>
      <c r="Z75" s="104">
        <f>Z76+Z77+Z78</f>
        <v>0</v>
      </c>
      <c r="AA75" s="102" t="e">
        <f t="shared" si="9"/>
        <v>#DIV/0!</v>
      </c>
      <c r="AB75" s="104">
        <f>AB76+AB77+AB78</f>
        <v>0</v>
      </c>
      <c r="AC75" s="104">
        <f>AC76+AC77+AC78</f>
        <v>0</v>
      </c>
      <c r="AD75" s="102" t="e">
        <f t="shared" si="10"/>
        <v>#DIV/0!</v>
      </c>
      <c r="AE75" s="104">
        <f>AE76+AE77+AE78</f>
        <v>0</v>
      </c>
      <c r="AF75" s="104">
        <f>AF76+AF77+AF78</f>
        <v>0</v>
      </c>
      <c r="AG75" s="102" t="e">
        <f t="shared" si="11"/>
        <v>#DIV/0!</v>
      </c>
      <c r="AH75" s="104">
        <f>AH76+AH77+AH78</f>
        <v>0</v>
      </c>
      <c r="AI75" s="104">
        <f>AI76+AI77+AI78</f>
        <v>0</v>
      </c>
      <c r="AJ75" s="102" t="e">
        <f t="shared" si="12"/>
        <v>#DIV/0!</v>
      </c>
      <c r="AK75" s="104">
        <f>AK76+AK77+AK78</f>
        <v>0</v>
      </c>
      <c r="AL75" s="104">
        <f>AL76+AL77+AL78</f>
        <v>0</v>
      </c>
      <c r="AM75" s="102" t="e">
        <f t="shared" si="13"/>
        <v>#DIV/0!</v>
      </c>
      <c r="AN75" s="104">
        <f>AN76+AN77+AN78</f>
        <v>0</v>
      </c>
      <c r="AO75" s="104">
        <f>AO76+AO77+AO78</f>
        <v>0</v>
      </c>
      <c r="AP75" s="102" t="e">
        <f t="shared" si="14"/>
        <v>#DIV/0!</v>
      </c>
      <c r="AQ75" s="116"/>
    </row>
    <row r="76" spans="1:43" s="117" customFormat="1" ht="16.5" customHeight="1">
      <c r="A76" s="202"/>
      <c r="B76" s="212"/>
      <c r="C76" s="200" t="s">
        <v>37</v>
      </c>
      <c r="D76" s="96">
        <f t="shared" si="61"/>
        <v>29.2</v>
      </c>
      <c r="E76" s="96">
        <f t="shared" si="56"/>
        <v>0</v>
      </c>
      <c r="F76" s="109">
        <f>E76/D76*100</f>
        <v>0</v>
      </c>
      <c r="G76" s="99">
        <v>0</v>
      </c>
      <c r="H76" s="99">
        <v>0</v>
      </c>
      <c r="I76" s="102" t="e">
        <f t="shared" si="22"/>
        <v>#DIV/0!</v>
      </c>
      <c r="J76" s="99">
        <v>0</v>
      </c>
      <c r="K76" s="99">
        <v>0</v>
      </c>
      <c r="L76" s="110" t="e">
        <f t="shared" si="3"/>
        <v>#DIV/0!</v>
      </c>
      <c r="M76" s="99">
        <v>0</v>
      </c>
      <c r="N76" s="99">
        <v>0</v>
      </c>
      <c r="O76" s="110" t="e">
        <f t="shared" si="4"/>
        <v>#DIV/0!</v>
      </c>
      <c r="P76" s="99">
        <v>0</v>
      </c>
      <c r="Q76" s="99">
        <v>0</v>
      </c>
      <c r="R76" s="110" t="e">
        <f t="shared" si="5"/>
        <v>#DIV/0!</v>
      </c>
      <c r="S76" s="99">
        <v>0</v>
      </c>
      <c r="T76" s="99">
        <v>0</v>
      </c>
      <c r="U76" s="110" t="e">
        <f t="shared" si="6"/>
        <v>#DIV/0!</v>
      </c>
      <c r="V76" s="99">
        <v>29.2</v>
      </c>
      <c r="W76" s="99">
        <v>0</v>
      </c>
      <c r="X76" s="110">
        <f t="shared" si="7"/>
        <v>0</v>
      </c>
      <c r="Y76" s="99">
        <v>0</v>
      </c>
      <c r="Z76" s="99">
        <v>0</v>
      </c>
      <c r="AA76" s="110" t="e">
        <f t="shared" si="9"/>
        <v>#DIV/0!</v>
      </c>
      <c r="AB76" s="99">
        <v>0</v>
      </c>
      <c r="AC76" s="99">
        <v>0</v>
      </c>
      <c r="AD76" s="110" t="e">
        <f t="shared" si="10"/>
        <v>#DIV/0!</v>
      </c>
      <c r="AE76" s="99">
        <v>0</v>
      </c>
      <c r="AF76" s="99">
        <v>0</v>
      </c>
      <c r="AG76" s="110" t="e">
        <f t="shared" si="11"/>
        <v>#DIV/0!</v>
      </c>
      <c r="AH76" s="99">
        <v>0</v>
      </c>
      <c r="AI76" s="99">
        <v>0</v>
      </c>
      <c r="AJ76" s="110" t="e">
        <f t="shared" si="12"/>
        <v>#DIV/0!</v>
      </c>
      <c r="AK76" s="99">
        <v>0</v>
      </c>
      <c r="AL76" s="99">
        <v>0</v>
      </c>
      <c r="AM76" s="110" t="e">
        <f t="shared" si="13"/>
        <v>#DIV/0!</v>
      </c>
      <c r="AN76" s="99">
        <v>0</v>
      </c>
      <c r="AO76" s="99">
        <v>0</v>
      </c>
      <c r="AP76" s="110" t="e">
        <f t="shared" si="14"/>
        <v>#DIV/0!</v>
      </c>
      <c r="AQ76" s="116"/>
    </row>
    <row r="77" spans="1:43" s="117" customFormat="1" ht="16.5" customHeight="1">
      <c r="A77" s="202"/>
      <c r="B77" s="212"/>
      <c r="C77" s="200" t="s">
        <v>308</v>
      </c>
      <c r="D77" s="96">
        <f t="shared" si="61"/>
        <v>35.7</v>
      </c>
      <c r="E77" s="96">
        <f t="shared" si="56"/>
        <v>0</v>
      </c>
      <c r="F77" s="109">
        <f>E77/D77*100</f>
        <v>0</v>
      </c>
      <c r="G77" s="99">
        <v>0</v>
      </c>
      <c r="H77" s="99">
        <v>0</v>
      </c>
      <c r="I77" s="102" t="e">
        <f t="shared" si="22"/>
        <v>#DIV/0!</v>
      </c>
      <c r="J77" s="99">
        <v>0</v>
      </c>
      <c r="K77" s="99">
        <v>0</v>
      </c>
      <c r="L77" s="110" t="e">
        <f aca="true" t="shared" si="65" ref="L77:L86">K77/J77*100</f>
        <v>#DIV/0!</v>
      </c>
      <c r="M77" s="99">
        <v>0</v>
      </c>
      <c r="N77" s="99">
        <v>0</v>
      </c>
      <c r="O77" s="110" t="e">
        <f aca="true" t="shared" si="66" ref="O77:O86">N77/M77*100</f>
        <v>#DIV/0!</v>
      </c>
      <c r="P77" s="99">
        <v>0</v>
      </c>
      <c r="Q77" s="99">
        <v>0</v>
      </c>
      <c r="R77" s="110" t="e">
        <f aca="true" t="shared" si="67" ref="R77:R86">Q77/P77*100</f>
        <v>#DIV/0!</v>
      </c>
      <c r="S77" s="99">
        <v>0</v>
      </c>
      <c r="T77" s="99">
        <v>0</v>
      </c>
      <c r="U77" s="110" t="e">
        <f aca="true" t="shared" si="68" ref="U77:U86">T77/S77*100</f>
        <v>#DIV/0!</v>
      </c>
      <c r="V77" s="99">
        <v>35.7</v>
      </c>
      <c r="W77" s="99">
        <v>0</v>
      </c>
      <c r="X77" s="110">
        <f aca="true" t="shared" si="69" ref="X77:X86">W77/V77*100</f>
        <v>0</v>
      </c>
      <c r="Y77" s="99">
        <v>0</v>
      </c>
      <c r="Z77" s="99">
        <v>0</v>
      </c>
      <c r="AA77" s="110" t="e">
        <f aca="true" t="shared" si="70" ref="AA77:AA86">Z77/Y77*100</f>
        <v>#DIV/0!</v>
      </c>
      <c r="AB77" s="99">
        <v>0</v>
      </c>
      <c r="AC77" s="99">
        <v>0</v>
      </c>
      <c r="AD77" s="110" t="e">
        <f aca="true" t="shared" si="71" ref="AD77:AD86">AC77/AB77*100</f>
        <v>#DIV/0!</v>
      </c>
      <c r="AE77" s="99">
        <v>0</v>
      </c>
      <c r="AF77" s="99">
        <v>0</v>
      </c>
      <c r="AG77" s="110" t="e">
        <f aca="true" t="shared" si="72" ref="AG77:AG86">AF77/AE77*100</f>
        <v>#DIV/0!</v>
      </c>
      <c r="AH77" s="99">
        <v>0</v>
      </c>
      <c r="AI77" s="99">
        <v>0</v>
      </c>
      <c r="AJ77" s="110" t="e">
        <f aca="true" t="shared" si="73" ref="AJ77:AJ86">AI77/AH77*100</f>
        <v>#DIV/0!</v>
      </c>
      <c r="AK77" s="99">
        <v>0</v>
      </c>
      <c r="AL77" s="99">
        <v>0</v>
      </c>
      <c r="AM77" s="110" t="e">
        <f aca="true" t="shared" si="74" ref="AM77:AM86">AL77/AK77*100</f>
        <v>#DIV/0!</v>
      </c>
      <c r="AN77" s="99">
        <v>0</v>
      </c>
      <c r="AO77" s="99">
        <v>0</v>
      </c>
      <c r="AP77" s="110" t="e">
        <f aca="true" t="shared" si="75" ref="AP77:AP86">AO77/AN77*100</f>
        <v>#DIV/0!</v>
      </c>
      <c r="AQ77" s="116"/>
    </row>
    <row r="78" spans="1:43" s="117" customFormat="1" ht="16.5" customHeight="1">
      <c r="A78" s="202"/>
      <c r="B78" s="212"/>
      <c r="C78" s="207" t="s">
        <v>257</v>
      </c>
      <c r="D78" s="96">
        <f t="shared" si="61"/>
        <v>23.7</v>
      </c>
      <c r="E78" s="96">
        <f t="shared" si="56"/>
        <v>0</v>
      </c>
      <c r="F78" s="109">
        <f>E78/D78*100</f>
        <v>0</v>
      </c>
      <c r="G78" s="99">
        <v>0</v>
      </c>
      <c r="H78" s="99">
        <v>0</v>
      </c>
      <c r="I78" s="102" t="e">
        <f t="shared" si="22"/>
        <v>#DIV/0!</v>
      </c>
      <c r="J78" s="99">
        <v>0</v>
      </c>
      <c r="K78" s="99">
        <v>0</v>
      </c>
      <c r="L78" s="110" t="e">
        <f t="shared" si="65"/>
        <v>#DIV/0!</v>
      </c>
      <c r="M78" s="99">
        <v>0</v>
      </c>
      <c r="N78" s="99">
        <v>0</v>
      </c>
      <c r="O78" s="110" t="e">
        <f t="shared" si="66"/>
        <v>#DIV/0!</v>
      </c>
      <c r="P78" s="99">
        <v>0</v>
      </c>
      <c r="Q78" s="99">
        <v>0</v>
      </c>
      <c r="R78" s="110" t="e">
        <f t="shared" si="67"/>
        <v>#DIV/0!</v>
      </c>
      <c r="S78" s="99">
        <v>0</v>
      </c>
      <c r="T78" s="99">
        <v>0</v>
      </c>
      <c r="U78" s="110" t="e">
        <f t="shared" si="68"/>
        <v>#DIV/0!</v>
      </c>
      <c r="V78" s="99">
        <v>23.7</v>
      </c>
      <c r="W78" s="99">
        <v>0</v>
      </c>
      <c r="X78" s="110">
        <f t="shared" si="69"/>
        <v>0</v>
      </c>
      <c r="Y78" s="99">
        <v>0</v>
      </c>
      <c r="Z78" s="99">
        <v>0</v>
      </c>
      <c r="AA78" s="110" t="e">
        <f t="shared" si="70"/>
        <v>#DIV/0!</v>
      </c>
      <c r="AB78" s="99">
        <v>0</v>
      </c>
      <c r="AC78" s="99">
        <v>0</v>
      </c>
      <c r="AD78" s="110" t="e">
        <f t="shared" si="71"/>
        <v>#DIV/0!</v>
      </c>
      <c r="AE78" s="99">
        <v>0</v>
      </c>
      <c r="AF78" s="99">
        <v>0</v>
      </c>
      <c r="AG78" s="110" t="e">
        <f t="shared" si="72"/>
        <v>#DIV/0!</v>
      </c>
      <c r="AH78" s="99">
        <v>0</v>
      </c>
      <c r="AI78" s="99">
        <v>0</v>
      </c>
      <c r="AJ78" s="110" t="e">
        <f t="shared" si="73"/>
        <v>#DIV/0!</v>
      </c>
      <c r="AK78" s="99">
        <v>0</v>
      </c>
      <c r="AL78" s="99">
        <v>0</v>
      </c>
      <c r="AM78" s="110" t="e">
        <f t="shared" si="74"/>
        <v>#DIV/0!</v>
      </c>
      <c r="AN78" s="99">
        <v>0</v>
      </c>
      <c r="AO78" s="99">
        <v>0</v>
      </c>
      <c r="AP78" s="110" t="e">
        <f t="shared" si="75"/>
        <v>#DIV/0!</v>
      </c>
      <c r="AQ78" s="116"/>
    </row>
    <row r="79" spans="1:43" s="117" customFormat="1" ht="16.5" customHeight="1">
      <c r="A79" s="202"/>
      <c r="B79" s="212"/>
      <c r="C79" s="207" t="s">
        <v>36</v>
      </c>
      <c r="D79" s="96"/>
      <c r="E79" s="96"/>
      <c r="F79" s="109" t="e">
        <f>E79/D79*100</f>
        <v>#DIV/0!</v>
      </c>
      <c r="G79" s="99">
        <v>0</v>
      </c>
      <c r="H79" s="99">
        <v>0</v>
      </c>
      <c r="I79" s="102" t="e">
        <f t="shared" si="22"/>
        <v>#DIV/0!</v>
      </c>
      <c r="J79" s="99">
        <v>0</v>
      </c>
      <c r="K79" s="99">
        <v>0</v>
      </c>
      <c r="L79" s="110" t="e">
        <f t="shared" si="65"/>
        <v>#DIV/0!</v>
      </c>
      <c r="M79" s="99">
        <v>0</v>
      </c>
      <c r="N79" s="99">
        <v>0</v>
      </c>
      <c r="O79" s="110" t="e">
        <f t="shared" si="66"/>
        <v>#DIV/0!</v>
      </c>
      <c r="P79" s="99">
        <v>0</v>
      </c>
      <c r="Q79" s="99">
        <v>0</v>
      </c>
      <c r="R79" s="110" t="e">
        <f t="shared" si="67"/>
        <v>#DIV/0!</v>
      </c>
      <c r="S79" s="99"/>
      <c r="T79" s="99"/>
      <c r="U79" s="110"/>
      <c r="V79" s="99"/>
      <c r="W79" s="99"/>
      <c r="X79" s="110"/>
      <c r="Y79" s="99"/>
      <c r="Z79" s="99"/>
      <c r="AA79" s="110"/>
      <c r="AB79" s="99"/>
      <c r="AC79" s="99"/>
      <c r="AD79" s="110" t="e">
        <f t="shared" si="71"/>
        <v>#DIV/0!</v>
      </c>
      <c r="AE79" s="99"/>
      <c r="AF79" s="99"/>
      <c r="AG79" s="110" t="e">
        <f t="shared" si="72"/>
        <v>#DIV/0!</v>
      </c>
      <c r="AH79" s="99"/>
      <c r="AI79" s="99"/>
      <c r="AJ79" s="110" t="e">
        <f t="shared" si="73"/>
        <v>#DIV/0!</v>
      </c>
      <c r="AK79" s="99"/>
      <c r="AL79" s="99"/>
      <c r="AM79" s="110" t="e">
        <f t="shared" si="74"/>
        <v>#DIV/0!</v>
      </c>
      <c r="AN79" s="99"/>
      <c r="AO79" s="99"/>
      <c r="AP79" s="110"/>
      <c r="AQ79" s="116"/>
    </row>
    <row r="80" spans="1:43" s="117" customFormat="1" ht="34.5" customHeight="1">
      <c r="A80" s="202"/>
      <c r="B80" s="212"/>
      <c r="C80" s="207" t="s">
        <v>266</v>
      </c>
      <c r="D80" s="96">
        <f t="shared" si="61"/>
        <v>0</v>
      </c>
      <c r="E80" s="96">
        <f t="shared" si="56"/>
        <v>0</v>
      </c>
      <c r="F80" s="109" t="e">
        <f>E80/D80*100</f>
        <v>#DIV/0!</v>
      </c>
      <c r="G80" s="99">
        <v>0</v>
      </c>
      <c r="H80" s="99">
        <v>0</v>
      </c>
      <c r="I80" s="102" t="e">
        <f t="shared" si="22"/>
        <v>#DIV/0!</v>
      </c>
      <c r="J80" s="99">
        <v>0</v>
      </c>
      <c r="K80" s="99">
        <v>0</v>
      </c>
      <c r="L80" s="109" t="e">
        <f t="shared" si="65"/>
        <v>#DIV/0!</v>
      </c>
      <c r="M80" s="99">
        <v>0</v>
      </c>
      <c r="N80" s="99">
        <v>0</v>
      </c>
      <c r="O80" s="109" t="e">
        <f t="shared" si="66"/>
        <v>#DIV/0!</v>
      </c>
      <c r="P80" s="99">
        <v>0</v>
      </c>
      <c r="Q80" s="99">
        <v>0</v>
      </c>
      <c r="R80" s="109" t="e">
        <f t="shared" si="67"/>
        <v>#DIV/0!</v>
      </c>
      <c r="S80" s="99"/>
      <c r="T80" s="99"/>
      <c r="U80" s="109"/>
      <c r="V80" s="99"/>
      <c r="W80" s="99"/>
      <c r="X80" s="109"/>
      <c r="Y80" s="99"/>
      <c r="Z80" s="99"/>
      <c r="AA80" s="109"/>
      <c r="AB80" s="99">
        <v>0</v>
      </c>
      <c r="AC80" s="99">
        <v>0</v>
      </c>
      <c r="AD80" s="110" t="e">
        <f t="shared" si="71"/>
        <v>#DIV/0!</v>
      </c>
      <c r="AE80" s="99">
        <v>0</v>
      </c>
      <c r="AF80" s="99">
        <v>0</v>
      </c>
      <c r="AG80" s="110" t="e">
        <f t="shared" si="72"/>
        <v>#DIV/0!</v>
      </c>
      <c r="AH80" s="99">
        <v>0</v>
      </c>
      <c r="AI80" s="99">
        <v>0</v>
      </c>
      <c r="AJ80" s="110" t="e">
        <f t="shared" si="73"/>
        <v>#DIV/0!</v>
      </c>
      <c r="AK80" s="99">
        <v>0</v>
      </c>
      <c r="AL80" s="99">
        <v>0</v>
      </c>
      <c r="AM80" s="110" t="e">
        <f t="shared" si="74"/>
        <v>#DIV/0!</v>
      </c>
      <c r="AN80" s="99">
        <v>0</v>
      </c>
      <c r="AO80" s="99">
        <v>0</v>
      </c>
      <c r="AP80" s="109"/>
      <c r="AQ80" s="120"/>
    </row>
    <row r="81" spans="1:43" s="117" customFormat="1" ht="28.5" customHeight="1">
      <c r="A81" s="202" t="s">
        <v>301</v>
      </c>
      <c r="B81" s="212" t="s">
        <v>306</v>
      </c>
      <c r="C81" s="197" t="s">
        <v>41</v>
      </c>
      <c r="D81" s="96">
        <f>G81+J81+M81+P81+S81+V81+Y81+AB81+AE81+AH81+AK81+AN81</f>
        <v>15523.4</v>
      </c>
      <c r="E81" s="96">
        <f>E82</f>
        <v>3815.6</v>
      </c>
      <c r="F81" s="109">
        <f>E81/D81*100</f>
        <v>24.579666825566566</v>
      </c>
      <c r="G81" s="104">
        <f>G82</f>
        <v>1223.8</v>
      </c>
      <c r="H81" s="104">
        <f aca="true" t="shared" si="76" ref="H81:W81">H82</f>
        <v>681</v>
      </c>
      <c r="I81" s="102">
        <f t="shared" si="22"/>
        <v>55.64634744239255</v>
      </c>
      <c r="J81" s="104">
        <f t="shared" si="76"/>
        <v>1207.34</v>
      </c>
      <c r="K81" s="104">
        <f t="shared" si="76"/>
        <v>1721.3</v>
      </c>
      <c r="L81" s="102">
        <f t="shared" si="65"/>
        <v>142.56961584971924</v>
      </c>
      <c r="M81" s="104">
        <f t="shared" si="76"/>
        <v>1216.3</v>
      </c>
      <c r="N81" s="104">
        <f t="shared" si="76"/>
        <v>1412.7</v>
      </c>
      <c r="O81" s="102">
        <f t="shared" si="66"/>
        <v>116.14733207267945</v>
      </c>
      <c r="P81" s="104">
        <f t="shared" si="76"/>
        <v>1439.1</v>
      </c>
      <c r="Q81" s="104">
        <f t="shared" si="76"/>
        <v>0</v>
      </c>
      <c r="R81" s="102">
        <f t="shared" si="67"/>
        <v>0</v>
      </c>
      <c r="S81" s="104">
        <f t="shared" si="76"/>
        <v>1216.11</v>
      </c>
      <c r="T81" s="104">
        <f t="shared" si="76"/>
        <v>0</v>
      </c>
      <c r="U81" s="102">
        <f t="shared" si="68"/>
        <v>0</v>
      </c>
      <c r="V81" s="104">
        <f t="shared" si="76"/>
        <v>1483.06</v>
      </c>
      <c r="W81" s="104">
        <f t="shared" si="76"/>
        <v>0</v>
      </c>
      <c r="X81" s="102">
        <f t="shared" si="69"/>
        <v>0</v>
      </c>
      <c r="Y81" s="104">
        <f>Y82</f>
        <v>1876</v>
      </c>
      <c r="Z81" s="104">
        <f>Z82</f>
        <v>0</v>
      </c>
      <c r="AA81" s="102">
        <f t="shared" si="70"/>
        <v>0</v>
      </c>
      <c r="AB81" s="104">
        <f>AB82</f>
        <v>1100.85</v>
      </c>
      <c r="AC81" s="104">
        <f>AC82</f>
        <v>0</v>
      </c>
      <c r="AD81" s="102">
        <f t="shared" si="71"/>
        <v>0</v>
      </c>
      <c r="AE81" s="104">
        <f>AE82</f>
        <v>1108.84</v>
      </c>
      <c r="AF81" s="104">
        <f>AF82</f>
        <v>0</v>
      </c>
      <c r="AG81" s="102">
        <f t="shared" si="72"/>
        <v>0</v>
      </c>
      <c r="AH81" s="104">
        <f>AH82</f>
        <v>1076</v>
      </c>
      <c r="AI81" s="104">
        <f>AI82</f>
        <v>0</v>
      </c>
      <c r="AJ81" s="102">
        <f t="shared" si="73"/>
        <v>0</v>
      </c>
      <c r="AK81" s="104">
        <f>AK82</f>
        <v>876</v>
      </c>
      <c r="AL81" s="104">
        <f>AL82</f>
        <v>0</v>
      </c>
      <c r="AM81" s="102">
        <f t="shared" si="74"/>
        <v>0</v>
      </c>
      <c r="AN81" s="104">
        <f>AN82</f>
        <v>1700</v>
      </c>
      <c r="AO81" s="104">
        <f>AO82</f>
        <v>0</v>
      </c>
      <c r="AP81" s="102">
        <f t="shared" si="75"/>
        <v>0</v>
      </c>
      <c r="AQ81" s="175"/>
    </row>
    <row r="82" spans="1:43" ht="28.5" customHeight="1">
      <c r="A82" s="202"/>
      <c r="B82" s="212"/>
      <c r="C82" s="207" t="s">
        <v>257</v>
      </c>
      <c r="D82" s="96">
        <f t="shared" si="61"/>
        <v>15523.4</v>
      </c>
      <c r="E82" s="96">
        <v>3815.6</v>
      </c>
      <c r="F82" s="109">
        <f>E82/D82*100</f>
        <v>24.579666825566566</v>
      </c>
      <c r="G82" s="121">
        <v>1223.8</v>
      </c>
      <c r="H82" s="121">
        <v>681</v>
      </c>
      <c r="I82" s="102">
        <f>H82/G82*100</f>
        <v>55.64634744239255</v>
      </c>
      <c r="J82" s="121">
        <v>1207.34</v>
      </c>
      <c r="K82" s="121">
        <v>1721.3</v>
      </c>
      <c r="L82" s="109">
        <f t="shared" si="65"/>
        <v>142.56961584971924</v>
      </c>
      <c r="M82" s="121">
        <v>1216.3</v>
      </c>
      <c r="N82" s="121">
        <v>1412.7</v>
      </c>
      <c r="O82" s="109">
        <f t="shared" si="66"/>
        <v>116.14733207267945</v>
      </c>
      <c r="P82" s="121">
        <v>1439.1</v>
      </c>
      <c r="Q82" s="121">
        <v>0</v>
      </c>
      <c r="R82" s="109">
        <f t="shared" si="67"/>
        <v>0</v>
      </c>
      <c r="S82" s="121">
        <v>1216.11</v>
      </c>
      <c r="T82" s="121">
        <v>0</v>
      </c>
      <c r="U82" s="109">
        <f t="shared" si="68"/>
        <v>0</v>
      </c>
      <c r="V82" s="121">
        <v>1483.06</v>
      </c>
      <c r="W82" s="121">
        <v>0</v>
      </c>
      <c r="X82" s="109">
        <f t="shared" si="69"/>
        <v>0</v>
      </c>
      <c r="Y82" s="121">
        <v>1876</v>
      </c>
      <c r="Z82" s="121">
        <v>0</v>
      </c>
      <c r="AA82" s="109">
        <f t="shared" si="70"/>
        <v>0</v>
      </c>
      <c r="AB82" s="122">
        <v>1100.85</v>
      </c>
      <c r="AC82" s="122">
        <v>0</v>
      </c>
      <c r="AD82" s="109">
        <f t="shared" si="71"/>
        <v>0</v>
      </c>
      <c r="AE82" s="122">
        <v>1108.84</v>
      </c>
      <c r="AF82" s="122">
        <v>0</v>
      </c>
      <c r="AG82" s="109">
        <f t="shared" si="72"/>
        <v>0</v>
      </c>
      <c r="AH82" s="122">
        <v>1076</v>
      </c>
      <c r="AI82" s="122">
        <v>0</v>
      </c>
      <c r="AJ82" s="109">
        <f t="shared" si="73"/>
        <v>0</v>
      </c>
      <c r="AK82" s="122">
        <v>876</v>
      </c>
      <c r="AL82" s="122">
        <v>0</v>
      </c>
      <c r="AM82" s="109">
        <f t="shared" si="74"/>
        <v>0</v>
      </c>
      <c r="AN82" s="122">
        <v>1700</v>
      </c>
      <c r="AO82" s="122">
        <v>0</v>
      </c>
      <c r="AP82" s="109">
        <f t="shared" si="75"/>
        <v>0</v>
      </c>
      <c r="AQ82" s="176"/>
    </row>
    <row r="83" spans="1:43" s="117" customFormat="1" ht="16.5" customHeight="1" hidden="1">
      <c r="A83" s="178"/>
      <c r="B83" s="177"/>
      <c r="C83" s="101" t="s">
        <v>41</v>
      </c>
      <c r="D83" s="104">
        <f t="shared" si="61"/>
        <v>0</v>
      </c>
      <c r="E83" s="104">
        <f t="shared" si="56"/>
        <v>0</v>
      </c>
      <c r="F83" s="102" t="e">
        <f>E83/D83*100</f>
        <v>#DIV/0!</v>
      </c>
      <c r="G83" s="104">
        <f>G84</f>
        <v>0</v>
      </c>
      <c r="H83" s="104">
        <f aca="true" t="shared" si="77" ref="H83:W83">H84</f>
        <v>0</v>
      </c>
      <c r="I83" s="102" t="e">
        <f>H83/G83*100</f>
        <v>#DIV/0!</v>
      </c>
      <c r="J83" s="104">
        <f t="shared" si="77"/>
        <v>0</v>
      </c>
      <c r="K83" s="104">
        <f t="shared" si="77"/>
        <v>0</v>
      </c>
      <c r="L83" s="102" t="e">
        <f t="shared" si="65"/>
        <v>#DIV/0!</v>
      </c>
      <c r="M83" s="104">
        <f t="shared" si="77"/>
        <v>0</v>
      </c>
      <c r="N83" s="104">
        <f t="shared" si="77"/>
        <v>0</v>
      </c>
      <c r="O83" s="102" t="e">
        <f t="shared" si="66"/>
        <v>#DIV/0!</v>
      </c>
      <c r="P83" s="104">
        <f t="shared" si="77"/>
        <v>0</v>
      </c>
      <c r="Q83" s="104">
        <f t="shared" si="77"/>
        <v>0</v>
      </c>
      <c r="R83" s="102" t="e">
        <f t="shared" si="67"/>
        <v>#DIV/0!</v>
      </c>
      <c r="S83" s="104">
        <f t="shared" si="77"/>
        <v>0</v>
      </c>
      <c r="T83" s="104">
        <f t="shared" si="77"/>
        <v>0</v>
      </c>
      <c r="U83" s="102" t="e">
        <f t="shared" si="68"/>
        <v>#DIV/0!</v>
      </c>
      <c r="V83" s="104">
        <f t="shared" si="77"/>
        <v>0</v>
      </c>
      <c r="W83" s="104">
        <f t="shared" si="77"/>
        <v>0</v>
      </c>
      <c r="X83" s="102" t="e">
        <f t="shared" si="69"/>
        <v>#DIV/0!</v>
      </c>
      <c r="Y83" s="104">
        <f>Y84</f>
        <v>0</v>
      </c>
      <c r="Z83" s="104">
        <f>Z84</f>
        <v>0</v>
      </c>
      <c r="AA83" s="102" t="e">
        <f t="shared" si="70"/>
        <v>#DIV/0!</v>
      </c>
      <c r="AB83" s="104">
        <f>AB84</f>
        <v>0</v>
      </c>
      <c r="AC83" s="104">
        <f>AC84</f>
        <v>0</v>
      </c>
      <c r="AD83" s="102" t="e">
        <f t="shared" si="71"/>
        <v>#DIV/0!</v>
      </c>
      <c r="AE83" s="104">
        <f>AE84</f>
        <v>0</v>
      </c>
      <c r="AF83" s="104">
        <f>AF84</f>
        <v>0</v>
      </c>
      <c r="AG83" s="102" t="e">
        <f t="shared" si="72"/>
        <v>#DIV/0!</v>
      </c>
      <c r="AH83" s="104">
        <f>AH84</f>
        <v>0</v>
      </c>
      <c r="AI83" s="104">
        <f>AI84</f>
        <v>0</v>
      </c>
      <c r="AJ83" s="102" t="e">
        <f t="shared" si="73"/>
        <v>#DIV/0!</v>
      </c>
      <c r="AK83" s="104">
        <f>AK84</f>
        <v>0</v>
      </c>
      <c r="AL83" s="104">
        <f>AL84</f>
        <v>0</v>
      </c>
      <c r="AM83" s="102" t="e">
        <f t="shared" si="74"/>
        <v>#DIV/0!</v>
      </c>
      <c r="AN83" s="104">
        <f>AN84</f>
        <v>0</v>
      </c>
      <c r="AO83" s="104">
        <f>AO84</f>
        <v>0</v>
      </c>
      <c r="AP83" s="102" t="e">
        <f t="shared" si="75"/>
        <v>#DIV/0!</v>
      </c>
      <c r="AQ83" s="116"/>
    </row>
    <row r="84" spans="1:42" ht="15" hidden="1">
      <c r="A84" s="178"/>
      <c r="B84" s="177"/>
      <c r="C84" s="108" t="s">
        <v>257</v>
      </c>
      <c r="D84" s="104">
        <f t="shared" si="61"/>
        <v>0</v>
      </c>
      <c r="E84" s="104">
        <f t="shared" si="56"/>
        <v>0</v>
      </c>
      <c r="F84" s="102" t="e">
        <f>E84/D84*100</f>
        <v>#DIV/0!</v>
      </c>
      <c r="G84" s="123">
        <v>0</v>
      </c>
      <c r="H84" s="123">
        <v>0</v>
      </c>
      <c r="I84" s="102" t="e">
        <f>H84/G84*100</f>
        <v>#DIV/0!</v>
      </c>
      <c r="J84" s="121">
        <v>0</v>
      </c>
      <c r="K84" s="121">
        <v>0</v>
      </c>
      <c r="L84" s="109" t="e">
        <f t="shared" si="65"/>
        <v>#DIV/0!</v>
      </c>
      <c r="M84" s="121">
        <v>0</v>
      </c>
      <c r="N84" s="121">
        <v>0</v>
      </c>
      <c r="O84" s="109" t="e">
        <f t="shared" si="66"/>
        <v>#DIV/0!</v>
      </c>
      <c r="P84" s="121">
        <v>0</v>
      </c>
      <c r="Q84" s="121">
        <v>0</v>
      </c>
      <c r="R84" s="109" t="e">
        <f t="shared" si="67"/>
        <v>#DIV/0!</v>
      </c>
      <c r="S84" s="121">
        <v>0</v>
      </c>
      <c r="T84" s="121">
        <v>0</v>
      </c>
      <c r="U84" s="109" t="e">
        <f t="shared" si="68"/>
        <v>#DIV/0!</v>
      </c>
      <c r="V84" s="121">
        <v>0</v>
      </c>
      <c r="W84" s="121">
        <v>0</v>
      </c>
      <c r="X84" s="109" t="e">
        <f t="shared" si="69"/>
        <v>#DIV/0!</v>
      </c>
      <c r="Y84" s="121">
        <v>0</v>
      </c>
      <c r="Z84" s="121">
        <v>0</v>
      </c>
      <c r="AA84" s="109" t="e">
        <f t="shared" si="70"/>
        <v>#DIV/0!</v>
      </c>
      <c r="AB84" s="123">
        <v>0</v>
      </c>
      <c r="AC84" s="123">
        <v>0</v>
      </c>
      <c r="AD84" s="109" t="e">
        <f t="shared" si="71"/>
        <v>#DIV/0!</v>
      </c>
      <c r="AE84" s="123">
        <v>0</v>
      </c>
      <c r="AF84" s="123">
        <v>0</v>
      </c>
      <c r="AG84" s="109" t="e">
        <f t="shared" si="72"/>
        <v>#DIV/0!</v>
      </c>
      <c r="AH84" s="123">
        <v>0</v>
      </c>
      <c r="AI84" s="123">
        <v>0</v>
      </c>
      <c r="AJ84" s="109" t="e">
        <f t="shared" si="73"/>
        <v>#DIV/0!</v>
      </c>
      <c r="AK84" s="123">
        <v>0</v>
      </c>
      <c r="AL84" s="123">
        <v>0</v>
      </c>
      <c r="AM84" s="109" t="e">
        <f t="shared" si="74"/>
        <v>#DIV/0!</v>
      </c>
      <c r="AN84" s="123">
        <v>0</v>
      </c>
      <c r="AO84" s="123">
        <v>0</v>
      </c>
      <c r="AP84" s="109" t="e">
        <f t="shared" si="75"/>
        <v>#DIV/0!</v>
      </c>
    </row>
    <row r="85" spans="1:43" s="117" customFormat="1" ht="16.5" customHeight="1" hidden="1">
      <c r="A85" s="166"/>
      <c r="B85" s="168"/>
      <c r="C85" s="101" t="s">
        <v>41</v>
      </c>
      <c r="D85" s="104">
        <f t="shared" si="61"/>
        <v>0</v>
      </c>
      <c r="E85" s="104">
        <f t="shared" si="56"/>
        <v>0</v>
      </c>
      <c r="F85" s="102" t="e">
        <f>E85/D85*100</f>
        <v>#DIV/0!</v>
      </c>
      <c r="G85" s="104">
        <f>G86</f>
        <v>0</v>
      </c>
      <c r="H85" s="104">
        <f aca="true" t="shared" si="78" ref="H85:W85">H86</f>
        <v>0</v>
      </c>
      <c r="I85" s="102" t="e">
        <f>H85/G85*100</f>
        <v>#DIV/0!</v>
      </c>
      <c r="J85" s="104">
        <f t="shared" si="78"/>
        <v>0</v>
      </c>
      <c r="K85" s="104">
        <f t="shared" si="78"/>
        <v>0</v>
      </c>
      <c r="L85" s="102" t="e">
        <f t="shared" si="65"/>
        <v>#DIV/0!</v>
      </c>
      <c r="M85" s="104">
        <f t="shared" si="78"/>
        <v>0</v>
      </c>
      <c r="N85" s="104">
        <f t="shared" si="78"/>
        <v>0</v>
      </c>
      <c r="O85" s="102" t="e">
        <f t="shared" si="66"/>
        <v>#DIV/0!</v>
      </c>
      <c r="P85" s="104">
        <f t="shared" si="78"/>
        <v>0</v>
      </c>
      <c r="Q85" s="104">
        <f t="shared" si="78"/>
        <v>0</v>
      </c>
      <c r="R85" s="102" t="e">
        <f t="shared" si="67"/>
        <v>#DIV/0!</v>
      </c>
      <c r="S85" s="104">
        <f t="shared" si="78"/>
        <v>0</v>
      </c>
      <c r="T85" s="104">
        <f t="shared" si="78"/>
        <v>0</v>
      </c>
      <c r="U85" s="102" t="e">
        <f t="shared" si="68"/>
        <v>#DIV/0!</v>
      </c>
      <c r="V85" s="104">
        <f t="shared" si="78"/>
        <v>0</v>
      </c>
      <c r="W85" s="104">
        <f t="shared" si="78"/>
        <v>0</v>
      </c>
      <c r="X85" s="102" t="e">
        <f t="shared" si="69"/>
        <v>#DIV/0!</v>
      </c>
      <c r="Y85" s="104">
        <f>Y86</f>
        <v>0</v>
      </c>
      <c r="Z85" s="104">
        <f>Z86</f>
        <v>0</v>
      </c>
      <c r="AA85" s="102" t="e">
        <f t="shared" si="70"/>
        <v>#DIV/0!</v>
      </c>
      <c r="AB85" s="104">
        <f>AB86</f>
        <v>0</v>
      </c>
      <c r="AC85" s="104">
        <f>AC86</f>
        <v>0</v>
      </c>
      <c r="AD85" s="102" t="e">
        <f t="shared" si="71"/>
        <v>#DIV/0!</v>
      </c>
      <c r="AE85" s="104">
        <f>AE86</f>
        <v>0</v>
      </c>
      <c r="AF85" s="104">
        <f>AF86</f>
        <v>0</v>
      </c>
      <c r="AG85" s="102" t="e">
        <f t="shared" si="72"/>
        <v>#DIV/0!</v>
      </c>
      <c r="AH85" s="104">
        <f>AH86</f>
        <v>0</v>
      </c>
      <c r="AI85" s="104">
        <f>AI86</f>
        <v>0</v>
      </c>
      <c r="AJ85" s="102" t="e">
        <f t="shared" si="73"/>
        <v>#DIV/0!</v>
      </c>
      <c r="AK85" s="104">
        <f>AK86</f>
        <v>0</v>
      </c>
      <c r="AL85" s="104">
        <f>AL86</f>
        <v>0</v>
      </c>
      <c r="AM85" s="102" t="e">
        <f t="shared" si="74"/>
        <v>#DIV/0!</v>
      </c>
      <c r="AN85" s="104">
        <f>AN86</f>
        <v>0</v>
      </c>
      <c r="AO85" s="104">
        <f>AO86</f>
        <v>0</v>
      </c>
      <c r="AP85" s="102" t="e">
        <f t="shared" si="75"/>
        <v>#DIV/0!</v>
      </c>
      <c r="AQ85" s="124"/>
    </row>
    <row r="86" spans="1:42" ht="15" hidden="1">
      <c r="A86" s="167"/>
      <c r="B86" s="169"/>
      <c r="C86" s="108" t="s">
        <v>257</v>
      </c>
      <c r="D86" s="104">
        <f t="shared" si="61"/>
        <v>0</v>
      </c>
      <c r="E86" s="104">
        <f t="shared" si="56"/>
        <v>0</v>
      </c>
      <c r="F86" s="102" t="e">
        <f>E86/D86*100</f>
        <v>#DIV/0!</v>
      </c>
      <c r="G86" s="120">
        <v>0</v>
      </c>
      <c r="H86" s="120">
        <v>0</v>
      </c>
      <c r="I86" s="102" t="e">
        <f>H86/G86*100</f>
        <v>#DIV/0!</v>
      </c>
      <c r="J86" s="125">
        <v>0</v>
      </c>
      <c r="K86" s="125">
        <v>0</v>
      </c>
      <c r="L86" s="109" t="e">
        <f t="shared" si="65"/>
        <v>#DIV/0!</v>
      </c>
      <c r="M86" s="125">
        <v>0</v>
      </c>
      <c r="N86" s="125">
        <v>0</v>
      </c>
      <c r="O86" s="109" t="e">
        <f t="shared" si="66"/>
        <v>#DIV/0!</v>
      </c>
      <c r="P86" s="125">
        <v>0</v>
      </c>
      <c r="Q86" s="125">
        <v>0</v>
      </c>
      <c r="R86" s="109" t="e">
        <f t="shared" si="67"/>
        <v>#DIV/0!</v>
      </c>
      <c r="S86" s="125">
        <v>0</v>
      </c>
      <c r="T86" s="125">
        <v>0</v>
      </c>
      <c r="U86" s="109" t="e">
        <f t="shared" si="68"/>
        <v>#DIV/0!</v>
      </c>
      <c r="V86" s="125">
        <v>0</v>
      </c>
      <c r="W86" s="125">
        <v>0</v>
      </c>
      <c r="X86" s="109" t="e">
        <f t="shared" si="69"/>
        <v>#DIV/0!</v>
      </c>
      <c r="Y86" s="125">
        <v>0</v>
      </c>
      <c r="Z86" s="125">
        <v>0</v>
      </c>
      <c r="AA86" s="109" t="e">
        <f t="shared" si="70"/>
        <v>#DIV/0!</v>
      </c>
      <c r="AB86" s="120">
        <v>0</v>
      </c>
      <c r="AC86" s="120">
        <v>0</v>
      </c>
      <c r="AD86" s="109" t="e">
        <f t="shared" si="71"/>
        <v>#DIV/0!</v>
      </c>
      <c r="AE86" s="120">
        <v>0</v>
      </c>
      <c r="AF86" s="120">
        <v>0</v>
      </c>
      <c r="AG86" s="109" t="e">
        <f t="shared" si="72"/>
        <v>#DIV/0!</v>
      </c>
      <c r="AH86" s="120">
        <v>0</v>
      </c>
      <c r="AI86" s="120">
        <v>0</v>
      </c>
      <c r="AJ86" s="109" t="e">
        <f t="shared" si="73"/>
        <v>#DIV/0!</v>
      </c>
      <c r="AK86" s="120">
        <v>0</v>
      </c>
      <c r="AL86" s="120">
        <v>0</v>
      </c>
      <c r="AM86" s="109" t="e">
        <f t="shared" si="74"/>
        <v>#DIV/0!</v>
      </c>
      <c r="AN86" s="120">
        <v>0</v>
      </c>
      <c r="AO86" s="120">
        <v>0</v>
      </c>
      <c r="AP86" s="109" t="e">
        <f t="shared" si="75"/>
        <v>#DIV/0!</v>
      </c>
    </row>
  </sheetData>
  <sheetProtection/>
  <mergeCells count="123">
    <mergeCell ref="AQ46:AQ48"/>
    <mergeCell ref="AQ43:AQ45"/>
    <mergeCell ref="AQ52:AQ53"/>
    <mergeCell ref="AQ54:AQ55"/>
    <mergeCell ref="B43:B45"/>
    <mergeCell ref="B41:B42"/>
    <mergeCell ref="A43:A45"/>
    <mergeCell ref="B37:B40"/>
    <mergeCell ref="A23:A25"/>
    <mergeCell ref="B34:B36"/>
    <mergeCell ref="A37:A40"/>
    <mergeCell ref="B23:B25"/>
    <mergeCell ref="A26:A27"/>
    <mergeCell ref="B26:B27"/>
    <mergeCell ref="A30:A33"/>
    <mergeCell ref="B30:B33"/>
    <mergeCell ref="A41:A42"/>
    <mergeCell ref="A28:A29"/>
    <mergeCell ref="B28:B29"/>
    <mergeCell ref="A34:A36"/>
    <mergeCell ref="A19:A22"/>
    <mergeCell ref="AQ19:AQ22"/>
    <mergeCell ref="A12:B18"/>
    <mergeCell ref="B19:B22"/>
    <mergeCell ref="G9:G10"/>
    <mergeCell ref="Q9:Q10"/>
    <mergeCell ref="R9:R10"/>
    <mergeCell ref="S9:S10"/>
    <mergeCell ref="A8:A10"/>
    <mergeCell ref="B8:B10"/>
    <mergeCell ref="C8:C10"/>
    <mergeCell ref="D8:E8"/>
    <mergeCell ref="F8:F10"/>
    <mergeCell ref="D9:D10"/>
    <mergeCell ref="E9:E10"/>
    <mergeCell ref="G8:I8"/>
    <mergeCell ref="H9:H10"/>
    <mergeCell ref="I9:I10"/>
    <mergeCell ref="A1:AQ1"/>
    <mergeCell ref="A2:AQ2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J9:J10"/>
    <mergeCell ref="K9:K10"/>
    <mergeCell ref="L9:L10"/>
    <mergeCell ref="M9:M10"/>
    <mergeCell ref="N9:N10"/>
    <mergeCell ref="O9:O10"/>
    <mergeCell ref="P9:P10"/>
    <mergeCell ref="T9:T10"/>
    <mergeCell ref="U9:U10"/>
    <mergeCell ref="V9:V10"/>
    <mergeCell ref="AF9:AF10"/>
    <mergeCell ref="AE9:AE10"/>
    <mergeCell ref="AG9:AG10"/>
    <mergeCell ref="AH9:AH10"/>
    <mergeCell ref="W9:W10"/>
    <mergeCell ref="X9:X10"/>
    <mergeCell ref="Y9:Y10"/>
    <mergeCell ref="Z9:Z10"/>
    <mergeCell ref="AA9:AA10"/>
    <mergeCell ref="AB9:AB10"/>
    <mergeCell ref="AC9:AC10"/>
    <mergeCell ref="AD9:AD10"/>
    <mergeCell ref="AQ37:AQ40"/>
    <mergeCell ref="AI9:AI10"/>
    <mergeCell ref="AJ9:AJ10"/>
    <mergeCell ref="AK8:AM8"/>
    <mergeCell ref="AK9:AK10"/>
    <mergeCell ref="AL9:AL10"/>
    <mergeCell ref="AM9:AM10"/>
    <mergeCell ref="AN8:AP8"/>
    <mergeCell ref="AN9:AN10"/>
    <mergeCell ref="AO9:AO10"/>
    <mergeCell ref="AP9:AP10"/>
    <mergeCell ref="AQ8:AQ10"/>
    <mergeCell ref="AQ23:AQ25"/>
    <mergeCell ref="A3:AQ3"/>
    <mergeCell ref="A4:AQ4"/>
    <mergeCell ref="A5:AQ5"/>
    <mergeCell ref="AQ58:AQ59"/>
    <mergeCell ref="A49:A51"/>
    <mergeCell ref="B49:B51"/>
    <mergeCell ref="AQ49:AQ51"/>
    <mergeCell ref="B52:B53"/>
    <mergeCell ref="A52:A53"/>
    <mergeCell ref="A46:A48"/>
    <mergeCell ref="B46:B48"/>
    <mergeCell ref="B83:B84"/>
    <mergeCell ref="A54:A55"/>
    <mergeCell ref="B54:B55"/>
    <mergeCell ref="B56:B57"/>
    <mergeCell ref="B58:B59"/>
    <mergeCell ref="B61:B67"/>
    <mergeCell ref="A61:A67"/>
    <mergeCell ref="A56:A57"/>
    <mergeCell ref="A58:A59"/>
    <mergeCell ref="A75:A80"/>
    <mergeCell ref="AQ81:AQ82"/>
    <mergeCell ref="B81:B82"/>
    <mergeCell ref="A81:A82"/>
    <mergeCell ref="A68:A69"/>
    <mergeCell ref="B68:B69"/>
    <mergeCell ref="A70:A74"/>
    <mergeCell ref="B70:B74"/>
    <mergeCell ref="B75:B80"/>
    <mergeCell ref="A85:A86"/>
    <mergeCell ref="B85:B86"/>
    <mergeCell ref="AQ26:AQ27"/>
    <mergeCell ref="AQ28:AQ29"/>
    <mergeCell ref="AQ30:AQ33"/>
    <mergeCell ref="AQ41:AQ42"/>
    <mergeCell ref="AQ61:AQ67"/>
    <mergeCell ref="AQ68:AQ69"/>
    <mergeCell ref="AQ70:AQ74"/>
    <mergeCell ref="A83:A8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rowBreaks count="2" manualBreakCount="2">
    <brk id="22" max="25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Алембекова А.А.</cp:lastModifiedBy>
  <cp:lastPrinted>2023-06-06T07:36:27Z</cp:lastPrinted>
  <dcterms:created xsi:type="dcterms:W3CDTF">2011-05-17T05:04:33Z</dcterms:created>
  <dcterms:modified xsi:type="dcterms:W3CDTF">2024-04-27T04:47:26Z</dcterms:modified>
  <cp:category/>
  <cp:version/>
  <cp:contentType/>
  <cp:contentStatus/>
</cp:coreProperties>
</file>