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30" windowHeight="11430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ГО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<sst xmlns="http://schemas.openxmlformats.org/spreadsheetml/2006/main" count="619" uniqueCount="310">
  <si>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</si>
  <si>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</si>
  <si>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</si>
  <si>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</si>
  <si>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</si>
  <si>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</si>
  <si>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</si>
  <si>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</si>
  <si>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</si>
  <si>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</si>
  <si>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</si>
  <si>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</si>
  <si>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</si>
  <si>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</si>
  <si>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</si>
  <si>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</si>
  <si>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</si>
  <si>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</si>
  <si>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</si>
  <si>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</si>
  <si>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</si>
  <si>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</si>
  <si>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</si>
  <si>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</si>
  <si>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</si>
  <si>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</si>
  <si>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</si>
  <si>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</si>
  <si>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</si>
  <si>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</si>
  <si>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</si>
  <si>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</si>
  <si>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</si>
  <si>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</si>
  <si>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</si>
  <si>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</si>
  <si>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</si>
  <si>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</si>
  <si>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</si>
  <si>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</si>
  <si>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</si>
  <si>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</si>
  <si>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</si>
  <si>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</si>
  <si>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</si>
  <si>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</si>
  <si>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</si>
  <si>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</si>
  <si>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</si>
  <si>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</si>
  <si>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</si>
  <si>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</si>
  <si>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</si>
  <si>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</si>
  <si>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</si>
  <si>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</si>
  <si>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</si>
  <si>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</si>
  <si>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</si>
  <si>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</si>
  <si>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</si>
  <si>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</si>
  <si>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</si>
  <si>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</si>
  <si>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</si>
  <si>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</si>
  <si>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</si>
  <si>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</si>
  <si>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</si>
  <si>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</si>
  <si>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</si>
  <si>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</si>
  <si>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</si>
  <si>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</si>
  <si>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</si>
  <si>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</si>
  <si>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</si>
  <si>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</si>
  <si>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</si>
  <si>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</si>
  <si>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</si>
  <si>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</si>
  <si>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</si>
  <si>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</si>
  <si>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</si>
  <si>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</si>
  <si>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</si>
  <si>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</si>
  <si>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</si>
  <si>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</si>
  <si>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</si>
  <si>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</si>
  <si>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</si>
  <si>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</si>
  <si>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</si>
  <si>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</si>
  <si>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</si>
  <si>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</si>
  <si>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</si>
  <si>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</si>
  <si>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</si>
  <si>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</si>
  <si>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</si>
  <si>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</si>
  <si>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</si>
  <si>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</si>
  <si>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</si>
  <si>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</si>
  <si>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</si>
  <si>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</si>
  <si>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</si>
  <si>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</si>
  <si>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</si>
  <si>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</si>
  <si>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</si>
  <si>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</si>
  <si>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</si>
  <si>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</si>
  <si>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</si>
  <si>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</si>
  <si>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</si>
  <si>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</si>
  <si>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</si>
  <si>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</si>
  <si>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</si>
  <si>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</si>
  <si>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</si>
  <si>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</si>
  <si>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</si>
  <si>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</si>
  <si>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</si>
  <si>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</si>
  <si>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</si>
  <si>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</si>
  <si>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</si>
  <si>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</si>
  <si>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</si>
  <si>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</si>
  <si>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</si>
  <si>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</si>
  <si>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</si>
  <si>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</si>
  <si>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</si>
  <si>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</si>
  <si>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</si>
  <si>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</si>
  <si>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</si>
  <si>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</si>
  <si>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</si>
  <si>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</si>
  <si>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</si>
  <si>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</si>
  <si>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</si>
  <si>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</si>
  <si>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</si>
  <si>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</si>
  <si>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</si>
  <si>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</si>
  <si>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</si>
  <si>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</si>
  <si>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</si>
  <si>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</si>
  <si>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</si>
  <si>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</si>
  <si>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</si>
  <si>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</si>
  <si>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</si>
  <si>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</si>
  <si>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</si>
  <si>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</si>
  <si>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</si>
  <si>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</si>
  <si>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</si>
  <si>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</si>
  <si>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</si>
  <si>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</si>
  <si>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</si>
  <si>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</si>
  <si>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</si>
  <si>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</si>
  <si>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</si>
  <si>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</si>
  <si>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</si>
  <si>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</si>
  <si>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</si>
  <si>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</si>
  <si>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</si>
  <si>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</si>
  <si>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</si>
  <si>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</si>
  <si>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</si>
  <si>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</si>
  <si>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</si>
  <si>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</si>
  <si>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</si>
  <si>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</si>
  <si>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</si>
  <si>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</si>
  <si>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</si>
  <si>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</si>
  <si>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</si>
  <si>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</si>
  <si>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</si>
  <si>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</si>
  <si>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</si>
  <si>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</si>
  <si>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</si>
  <si>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</si>
  <si>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</si>
  <si>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</si>
  <si>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</si>
  <si>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</si>
  <si>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</si>
  <si>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</si>
  <si>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</si>
  <si>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</si>
  <si>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</si>
  <si>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</si>
  <si>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</si>
  <si>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</si>
  <si>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</si>
  <si>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</si>
  <si>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</si>
  <si>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</si>
  <si>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</si>
  <si>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</si>
  <si>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</si>
  <si>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</si>
  <si>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</si>
  <si>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</si>
  <si>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</si>
  <si>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</si>
  <si>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</si>
  <si>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</si>
  <si>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</si>
  <si>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</si>
  <si>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</si>
  <si>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</si>
  <si>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</si>
  <si>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</si>
  <si>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</si>
  <si>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</si>
  <si>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</si>
  <si>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</si>
  <si>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</si>
  <si>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</si>
  <si>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</si>
  <si>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</si>
  <si>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</si>
  <si>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</si>
  <si>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</si>
  <si>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</si>
  <si>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</si>
  <si>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</si>
  <si>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</si>
  <si>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муниципальной программе</t>
  </si>
  <si>
    <t>Мероприятия муниципальной программы</t>
  </si>
  <si>
    <t>бюджет района</t>
  </si>
  <si>
    <t>справочно: средства предприятий-недропользователей</t>
  </si>
  <si>
    <t>2.</t>
  </si>
  <si>
    <t xml:space="preserve">№ мероприятия </t>
  </si>
  <si>
    <t xml:space="preserve">исполнено
(касса)
</t>
  </si>
  <si>
    <t xml:space="preserve">%
Исполнения
</t>
  </si>
  <si>
    <t>Сумма, тыс. рублей</t>
  </si>
  <si>
    <t xml:space="preserve">Информация
об исполнении
</t>
  </si>
  <si>
    <t>3</t>
  </si>
  <si>
    <t>3.3.</t>
  </si>
  <si>
    <t>3.4.</t>
  </si>
  <si>
    <t>5.</t>
  </si>
  <si>
    <t>Реализация проекта "Спортивный Горноправдинск"</t>
  </si>
  <si>
    <t>Улучшение материально-технической базы объекта "Трансформируемая универсальная арена для катка с естественным льдом, площадками для игровых дисциплин, трибунами на 250 мест и отапливаемым административно-бытовым блоком в п. Горноправдинске Ханты-Мансийского района"</t>
  </si>
  <si>
    <t>справочно: средства предприятий-недропользователей (ООО "РН-Юганскнефтегаз")</t>
  </si>
  <si>
    <t>Капитальный ремонт здание лыжной базы, назначение: нежилое, 1 - этажный, общая площадь 123,6 кв.м., инв. № 71:129:000:000031570, лит. А, адрес (местоположение) объекта: Тюменская область, Ханты-Мансийский автономный округ - Югра, Ханты-Мансийский район, сельское поселение Луговской, п. Луговской, ул. Гагарина, д. 4б</t>
  </si>
  <si>
    <t xml:space="preserve">факт </t>
  </si>
  <si>
    <t>2.2</t>
  </si>
  <si>
    <t>админитсрация Ханты-Мансийского района, (МАУ "СШ ХМР")</t>
  </si>
  <si>
    <t>админитсрация Ханты-Мансийского района, (управление по культуре, спорту и социальной политике; МАУ "СШ ХМР")</t>
  </si>
  <si>
    <t>админитсрация Ханты-Мансийского района(управление по культуре, спорту и социальной политике)</t>
  </si>
  <si>
    <t>админитсрация Ханты-Мансийского района (управление по культуре, спорту и социальной политике)</t>
  </si>
  <si>
    <t>Причины
отклонения
фактического
исполнения от
запланированного
&lt;***&gt;</t>
  </si>
  <si>
    <t>остаток по планированию</t>
  </si>
  <si>
    <t>остаток от утвержденного</t>
  </si>
  <si>
    <t>разница в остатках</t>
  </si>
  <si>
    <t>Основное мероприятие "Муниципальная поддержка проектов социально ориентированных некоммерческих организаций, направленных на развитие гражданского общества"</t>
  </si>
  <si>
    <t>Субсидии на финансовое обеспечение проектов СОНКО, направленных на повышение качества жизни людей пожилого возраста</t>
  </si>
  <si>
    <t>Субсидии на финансовое обеспечение проектов социально ориентированных некоммерческих организаций, направленных на социальную адаптацию инвалидов и их семей</t>
  </si>
  <si>
    <t>Субсидии на финансовое обеспечение проектов социально ориентированных некоммерческих организаций в области образования, культуры, просвещения, науки, искусства, здравоохранения, профилактики и охраны здоровья граждан, пропаганды здорового образа жизни, улучшения морально-психологического состояния граждан, физической культуры и спорта, а также содействие духовному развитию личности</t>
  </si>
  <si>
    <t>Субсидия на финансовое обеспечение проектов в области содействия добровольчества и благотворительности</t>
  </si>
  <si>
    <t>Оказание финансовой поддержки общественным организациям ветеранов Великой Отечественной войны, ветеранов-нефтяников, инвалидов, старожилов. Организация мероприятий для ветеранов (пенсионеров) войны и труда, Вооруженных сил, правоохранительных органов, ветеранов-нефтяников, инвалидов, старожилов, иных социально незащищенных категорий граждан</t>
  </si>
  <si>
    <t>Итого по Основное мероприятие "Создание условий для развития гражданских инициатив"</t>
  </si>
  <si>
    <t>Итого по Основное мероприятие "Организация выпуска периодического печатного издания - газеты "Наш район"</t>
  </si>
  <si>
    <t>Организация выпуска периодического печатного издания – газеты "Наш район"</t>
  </si>
  <si>
    <t>Обеспечение бесплатной подписки на газету «Наш район» для жителей Ханты-Мансийского района, относящихся к льготным категориям населения</t>
  </si>
  <si>
    <t>комитет по образованию (образовательные оганизации)</t>
  </si>
  <si>
    <t>админитсрация Ханты-Мансийского района, (редакция газеты "Наш район")</t>
  </si>
  <si>
    <t>2.3</t>
  </si>
  <si>
    <t>2.5</t>
  </si>
  <si>
    <t>2.8</t>
  </si>
  <si>
    <t>Субсидии на финансвое обеспечение проектов СОНКО, направленных на развитие добровольческого (волонтерского) движения</t>
  </si>
  <si>
    <t>3.5.</t>
  </si>
  <si>
    <t>Субсидии на финансовое обеспечение затрат на реализацию проектов СОНКО, направленных на вовлениение в творческую деятельность молодежи</t>
  </si>
  <si>
    <t>Предоставление меры социальной поддержки в виде единовременной денежной выплаты отдельной категории граждан</t>
  </si>
  <si>
    <t>админитсрация Ханты-Мансийского района</t>
  </si>
  <si>
    <t>6.</t>
  </si>
  <si>
    <t>Наименование муниципальной программы "Развитие гражданского общества Ханты-Мансийского района"</t>
  </si>
  <si>
    <t>Отчет</t>
  </si>
  <si>
    <t>о ходе реализации муниципальной программы</t>
  </si>
  <si>
    <t>и использования финансовых средств</t>
  </si>
  <si>
    <t>за 1 квартал 2024 г.</t>
  </si>
  <si>
    <r>
      <t>утверждено
в бюджете района на 20</t>
    </r>
    <r>
      <rPr>
        <u val="single"/>
        <sz val="10"/>
        <rFont val="Times New Roman"/>
        <family val="1"/>
      </rPr>
      <t>24</t>
    </r>
    <r>
      <rPr>
        <sz val="10"/>
        <rFont val="Times New Roman"/>
        <family val="1"/>
      </rPr>
      <t xml:space="preserve"> год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</si>
</sst>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_ ;\-#,##0\ "/>
    <numFmt numFmtId="176" formatCode="#,##0.0"/>
    <numFmt numFmtId="177" formatCode="#,##0.0_ ;\-#,##0.0\ "/>
    <numFmt numFmtId="178" formatCode="_-* #,##0.0_р_._-;\-* #,##0.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_ ;\-#,##0.000\ "/>
    <numFmt numFmtId="184" formatCode="#,##0.000"/>
    <numFmt numFmtId="185" formatCode="#,##0.00_ ;\-#,##0.00\ "/>
    <numFmt numFmtId="186" formatCode="#,##0.0000_ ;\-#,##0.0000\ "/>
    <numFmt numFmtId="187" formatCode="#,##0.00&quot;р.&quot;"/>
    <numFmt numFmtId="188" formatCode="[$-FC19]d\ mmmm\ yyyy\ &quot;г.&quot;"/>
    <numFmt numFmtId="189" formatCode="000000"/>
    <numFmt numFmtId="190" formatCode="0.0%"/>
    <numFmt numFmtId="191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3"/>
      <color indexed="8"/>
      <name val="Calibri"/>
      <family val="2"/>
    </font>
    <font>
      <sz val="13"/>
      <color indexed="8"/>
      <name val="Times New Roman"/>
      <family val="1"/>
    </font>
    <font>
      <b/>
      <u val="single"/>
      <sz val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u val="single"/>
      <sz val="13"/>
      <color theme="1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59" fillId="0" borderId="0" xfId="0" applyFont="1" applyAlignment="1" applyProtection="1">
      <alignment vertical="center"/>
      <protection hidden="1"/>
    </xf>
    <xf numFmtId="174" fontId="60" fillId="0" borderId="10" xfId="0" applyNumberFormat="1" applyFont="1" applyBorder="1" applyAlignment="1" applyProtection="1">
      <alignment horizontal="center" vertical="top" wrapText="1"/>
      <protection hidden="1"/>
    </xf>
    <xf numFmtId="174" fontId="60" fillId="2" borderId="10" xfId="0" applyNumberFormat="1" applyFont="1" applyFill="1" applyBorder="1" applyAlignment="1" applyProtection="1">
      <alignment horizontal="center" vertical="top" wrapText="1"/>
      <protection hidden="1"/>
    </xf>
    <xf numFmtId="17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60" fillId="0" borderId="0" xfId="0" applyNumberFormat="1" applyFont="1" applyAlignment="1" applyProtection="1">
      <alignment vertical="center"/>
      <protection hidden="1"/>
    </xf>
    <xf numFmtId="174" fontId="60" fillId="2" borderId="0" xfId="0" applyNumberFormat="1" applyFont="1" applyFill="1" applyAlignment="1" applyProtection="1">
      <alignment vertical="center"/>
      <protection hidden="1"/>
    </xf>
    <xf numFmtId="17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60" fillId="0" borderId="11" xfId="0" applyNumberFormat="1" applyFont="1" applyBorder="1" applyAlignment="1" applyProtection="1">
      <alignment vertical="center"/>
      <protection hidden="1"/>
    </xf>
    <xf numFmtId="174" fontId="60" fillId="0" borderId="12" xfId="0" applyNumberFormat="1" applyFont="1" applyBorder="1" applyAlignment="1" applyProtection="1">
      <alignment horizontal="center" vertical="top" wrapText="1"/>
      <protection hidden="1"/>
    </xf>
    <xf numFmtId="174" fontId="60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4" fontId="60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4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7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0" fillId="0" borderId="19" xfId="0" applyFont="1" applyFill="1" applyBorder="1" applyAlignment="1">
      <alignment horizontal="center" wrapText="1"/>
    </xf>
    <xf numFmtId="176" fontId="14" fillId="0" borderId="10" xfId="0" applyNumberFormat="1" applyFont="1" applyFill="1" applyBorder="1" applyAlignment="1">
      <alignment horizontal="left" vertical="top" wrapText="1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10" xfId="0" applyFont="1" applyFill="1" applyBorder="1" applyAlignment="1">
      <alignment vertical="center"/>
    </xf>
    <xf numFmtId="176" fontId="14" fillId="0" borderId="10" xfId="61" applyNumberFormat="1" applyFont="1" applyFill="1" applyBorder="1" applyAlignment="1">
      <alignment horizontal="center" vertical="center" wrapText="1"/>
    </xf>
    <xf numFmtId="4" fontId="15" fillId="0" borderId="10" xfId="61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6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left" vertical="top" wrapText="1"/>
    </xf>
    <xf numFmtId="4" fontId="14" fillId="0" borderId="10" xfId="61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174" fontId="14" fillId="0" borderId="10" xfId="0" applyNumberFormat="1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2" fontId="61" fillId="0" borderId="1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174" fontId="60" fillId="2" borderId="13" xfId="0" applyNumberFormat="1" applyFont="1" applyFill="1" applyBorder="1" applyAlignment="1" applyProtection="1">
      <alignment horizontal="center" vertical="top" wrapText="1"/>
      <protection hidden="1"/>
    </xf>
    <xf numFmtId="174" fontId="60" fillId="2" borderId="16" xfId="0" applyNumberFormat="1" applyFont="1" applyFill="1" applyBorder="1" applyAlignment="1" applyProtection="1">
      <alignment horizontal="center" vertical="top" wrapText="1"/>
      <protection hidden="1"/>
    </xf>
    <xf numFmtId="174" fontId="60" fillId="2" borderId="11" xfId="0" applyNumberFormat="1" applyFont="1" applyFill="1" applyBorder="1" applyAlignment="1" applyProtection="1">
      <alignment horizontal="center" vertical="top" wrapText="1"/>
      <protection hidden="1"/>
    </xf>
    <xf numFmtId="174" fontId="60" fillId="0" borderId="13" xfId="0" applyNumberFormat="1" applyFont="1" applyBorder="1" applyAlignment="1" applyProtection="1">
      <alignment horizontal="center" vertical="top" wrapText="1"/>
      <protection hidden="1"/>
    </xf>
    <xf numFmtId="174" fontId="60" fillId="0" borderId="16" xfId="0" applyNumberFormat="1" applyFont="1" applyBorder="1" applyAlignment="1" applyProtection="1">
      <alignment horizontal="center" vertical="top" wrapText="1"/>
      <protection hidden="1"/>
    </xf>
    <xf numFmtId="174" fontId="60" fillId="0" borderId="11" xfId="0" applyNumberFormat="1" applyFont="1" applyBorder="1" applyAlignment="1" applyProtection="1">
      <alignment horizontal="center" vertical="top" wrapText="1"/>
      <protection hidden="1"/>
    </xf>
    <xf numFmtId="174" fontId="60" fillId="0" borderId="10" xfId="0" applyNumberFormat="1" applyFont="1" applyBorder="1" applyAlignment="1" applyProtection="1">
      <alignment vertical="center"/>
      <protection hidden="1"/>
    </xf>
    <xf numFmtId="174" fontId="60" fillId="0" borderId="10" xfId="0" applyNumberFormat="1" applyFont="1" applyBorder="1" applyAlignment="1">
      <alignment vertical="center"/>
    </xf>
    <xf numFmtId="174" fontId="60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176" fontId="15" fillId="0" borderId="19" xfId="0" applyNumberFormat="1" applyFont="1" applyFill="1" applyBorder="1" applyAlignment="1">
      <alignment horizontal="center" vertical="center" wrapText="1"/>
    </xf>
    <xf numFmtId="176" fontId="15" fillId="0" borderId="17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15" fillId="0" borderId="20" xfId="0" applyNumberFormat="1" applyFont="1" applyFill="1" applyBorder="1" applyAlignment="1">
      <alignment horizontal="center" vertical="center" wrapText="1"/>
    </xf>
    <xf numFmtId="176" fontId="15" fillId="0" borderId="21" xfId="0" applyNumberFormat="1" applyFont="1" applyFill="1" applyBorder="1" applyAlignment="1">
      <alignment horizontal="center" vertical="center" wrapText="1"/>
    </xf>
    <xf numFmtId="176" fontId="15" fillId="0" borderId="18" xfId="0" applyNumberFormat="1" applyFont="1" applyFill="1" applyBorder="1" applyAlignment="1">
      <alignment horizontal="center" vertical="center" wrapText="1"/>
    </xf>
    <xf numFmtId="176" fontId="15" fillId="0" borderId="22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wrapText="1"/>
    </xf>
    <xf numFmtId="0" fontId="60" fillId="0" borderId="17" xfId="0" applyFont="1" applyFill="1" applyBorder="1" applyAlignment="1">
      <alignment horizontal="center" wrapText="1"/>
    </xf>
    <xf numFmtId="0" fontId="60" fillId="0" borderId="14" xfId="0" applyFont="1" applyFill="1" applyBorder="1" applyAlignment="1">
      <alignment horizont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distributed" wrapText="1"/>
    </xf>
    <xf numFmtId="0" fontId="61" fillId="0" borderId="14" xfId="0" applyFont="1" applyFill="1" applyBorder="1" applyAlignment="1">
      <alignment horizontal="center" vertical="distributed"/>
    </xf>
    <xf numFmtId="4" fontId="15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176" fontId="15" fillId="0" borderId="10" xfId="61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63" fillId="0" borderId="0" xfId="0" applyFont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22" t="s">
        <v>39</v>
      </c>
      <c r="B1" s="123"/>
      <c r="C1" s="124" t="s">
        <v>40</v>
      </c>
      <c r="D1" s="119" t="s">
        <v>44</v>
      </c>
      <c r="E1" s="120"/>
      <c r="F1" s="121"/>
      <c r="G1" s="119" t="s">
        <v>17</v>
      </c>
      <c r="H1" s="120"/>
      <c r="I1" s="121"/>
      <c r="J1" s="119" t="s">
        <v>18</v>
      </c>
      <c r="K1" s="120"/>
      <c r="L1" s="121"/>
      <c r="M1" s="119" t="s">
        <v>22</v>
      </c>
      <c r="N1" s="120"/>
      <c r="O1" s="121"/>
      <c r="P1" s="116" t="s">
        <v>23</v>
      </c>
      <c r="Q1" s="118"/>
      <c r="R1" s="119" t="s">
        <v>24</v>
      </c>
      <c r="S1" s="120"/>
      <c r="T1" s="121"/>
      <c r="U1" s="119" t="s">
        <v>25</v>
      </c>
      <c r="V1" s="120"/>
      <c r="W1" s="121"/>
      <c r="X1" s="116" t="s">
        <v>26</v>
      </c>
      <c r="Y1" s="117"/>
      <c r="Z1" s="118"/>
      <c r="AA1" s="116" t="s">
        <v>27</v>
      </c>
      <c r="AB1" s="118"/>
      <c r="AC1" s="119" t="s">
        <v>28</v>
      </c>
      <c r="AD1" s="120"/>
      <c r="AE1" s="121"/>
      <c r="AF1" s="119" t="s">
        <v>29</v>
      </c>
      <c r="AG1" s="120"/>
      <c r="AH1" s="121"/>
      <c r="AI1" s="119" t="s">
        <v>30</v>
      </c>
      <c r="AJ1" s="120"/>
      <c r="AK1" s="121"/>
      <c r="AL1" s="116" t="s">
        <v>31</v>
      </c>
      <c r="AM1" s="118"/>
      <c r="AN1" s="119" t="s">
        <v>32</v>
      </c>
      <c r="AO1" s="120"/>
      <c r="AP1" s="121"/>
      <c r="AQ1" s="119" t="s">
        <v>33</v>
      </c>
      <c r="AR1" s="120"/>
      <c r="AS1" s="121"/>
      <c r="AT1" s="119" t="s">
        <v>34</v>
      </c>
      <c r="AU1" s="120"/>
      <c r="AV1" s="121"/>
    </row>
    <row r="2" spans="1:48" ht="39" customHeight="1">
      <c r="A2" s="123"/>
      <c r="B2" s="123"/>
      <c r="C2" s="124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24" t="s">
        <v>82</v>
      </c>
      <c r="B3" s="124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24"/>
      <c r="B4" s="124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24"/>
      <c r="B5" s="124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24"/>
      <c r="B6" s="124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24"/>
      <c r="B7" s="124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24"/>
      <c r="B8" s="124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24"/>
      <c r="B9" s="124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U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25" t="s">
        <v>57</v>
      </c>
      <c r="B1" s="125"/>
      <c r="C1" s="125"/>
      <c r="D1" s="125"/>
      <c r="E1" s="125"/>
    </row>
    <row r="2" spans="1:5" ht="15">
      <c r="A2" s="12"/>
      <c r="B2" s="12"/>
      <c r="C2" s="12"/>
      <c r="D2" s="12"/>
      <c r="E2" s="12"/>
    </row>
    <row r="3" spans="1:5" ht="15">
      <c r="A3" s="126" t="s">
        <v>129</v>
      </c>
      <c r="B3" s="126"/>
      <c r="C3" s="126"/>
      <c r="D3" s="126"/>
      <c r="E3" s="126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27" t="s">
        <v>78</v>
      </c>
      <c r="B26" s="127"/>
      <c r="C26" s="127"/>
      <c r="D26" s="127"/>
      <c r="E26" s="127"/>
    </row>
    <row r="27" spans="1:5" ht="15">
      <c r="A27" s="28"/>
      <c r="B27" s="28"/>
      <c r="C27" s="28"/>
      <c r="D27" s="28"/>
      <c r="E27" s="28"/>
    </row>
    <row r="28" spans="1:5" ht="15">
      <c r="A28" s="127" t="s">
        <v>79</v>
      </c>
      <c r="B28" s="127"/>
      <c r="C28" s="127"/>
      <c r="D28" s="127"/>
      <c r="E28" s="127"/>
    </row>
    <row r="29" spans="1:5" ht="15">
      <c r="A29" s="127"/>
      <c r="B29" s="127"/>
      <c r="C29" s="127"/>
      <c r="D29" s="127"/>
      <c r="E29" s="127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41" t="s">
        <v>45</v>
      </c>
      <c r="C3" s="141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28" t="s">
        <v>1</v>
      </c>
      <c r="B5" s="135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28"/>
      <c r="B6" s="135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28"/>
      <c r="B7" s="135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28" t="s">
        <v>3</v>
      </c>
      <c r="B8" s="135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29" t="s">
        <v>204</v>
      </c>
      <c r="N8" s="130"/>
      <c r="O8" s="131"/>
      <c r="P8" s="56"/>
      <c r="Q8" s="56"/>
    </row>
    <row r="9" spans="1:17" ht="33.75" customHeight="1">
      <c r="A9" s="128"/>
      <c r="B9" s="135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28" t="s">
        <v>4</v>
      </c>
      <c r="B10" s="135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28"/>
      <c r="B11" s="135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28" t="s">
        <v>5</v>
      </c>
      <c r="B12" s="135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28"/>
      <c r="B13" s="135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28" t="s">
        <v>9</v>
      </c>
      <c r="B14" s="135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28"/>
      <c r="B15" s="135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46"/>
      <c r="AJ16" s="146"/>
      <c r="AK16" s="146"/>
      <c r="AZ16" s="146"/>
      <c r="BA16" s="146"/>
      <c r="BB16" s="146"/>
      <c r="BQ16" s="146"/>
      <c r="BR16" s="146"/>
      <c r="BS16" s="146"/>
      <c r="CH16" s="146"/>
      <c r="CI16" s="146"/>
      <c r="CJ16" s="146"/>
      <c r="CY16" s="146"/>
      <c r="CZ16" s="146"/>
      <c r="DA16" s="146"/>
      <c r="DP16" s="146"/>
      <c r="DQ16" s="146"/>
      <c r="DR16" s="146"/>
      <c r="EG16" s="146"/>
      <c r="EH16" s="146"/>
      <c r="EI16" s="146"/>
      <c r="EX16" s="146"/>
      <c r="EY16" s="146"/>
      <c r="EZ16" s="146"/>
      <c r="FO16" s="146"/>
      <c r="FP16" s="146"/>
      <c r="FQ16" s="146"/>
      <c r="GF16" s="146"/>
      <c r="GG16" s="146"/>
      <c r="GH16" s="146"/>
      <c r="GW16" s="146"/>
      <c r="GX16" s="146"/>
      <c r="GY16" s="146"/>
      <c r="HN16" s="146"/>
      <c r="HO16" s="146"/>
      <c r="HP16" s="146"/>
      <c r="IE16" s="146"/>
      <c r="IF16" s="146"/>
      <c r="IG16" s="146"/>
      <c r="IV16" s="146"/>
    </row>
    <row r="17" spans="1:17" ht="320.25" customHeight="1">
      <c r="A17" s="128" t="s">
        <v>6</v>
      </c>
      <c r="B17" s="135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28"/>
      <c r="B18" s="135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28" t="s">
        <v>7</v>
      </c>
      <c r="B19" s="135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28"/>
      <c r="B20" s="135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28" t="s">
        <v>8</v>
      </c>
      <c r="B21" s="135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28"/>
      <c r="B22" s="135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32" t="s">
        <v>14</v>
      </c>
      <c r="B23" s="137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34"/>
      <c r="B24" s="137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36" t="s">
        <v>15</v>
      </c>
      <c r="B25" s="137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36"/>
      <c r="B26" s="137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28" t="s">
        <v>93</v>
      </c>
      <c r="B31" s="135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28"/>
      <c r="B32" s="135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28" t="s">
        <v>95</v>
      </c>
      <c r="B34" s="135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28"/>
      <c r="B35" s="135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44" t="s">
        <v>97</v>
      </c>
      <c r="B36" s="142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45"/>
      <c r="B37" s="143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28" t="s">
        <v>99</v>
      </c>
      <c r="B39" s="135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47" t="s">
        <v>246</v>
      </c>
      <c r="I39" s="148"/>
      <c r="J39" s="148"/>
      <c r="K39" s="148"/>
      <c r="L39" s="148"/>
      <c r="M39" s="148"/>
      <c r="N39" s="148"/>
      <c r="O39" s="149"/>
      <c r="P39" s="55" t="s">
        <v>188</v>
      </c>
      <c r="Q39" s="56"/>
    </row>
    <row r="40" spans="1:17" ht="39.75" customHeight="1">
      <c r="A40" s="128" t="s">
        <v>10</v>
      </c>
      <c r="B40" s="135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28" t="s">
        <v>100</v>
      </c>
      <c r="B41" s="135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28"/>
      <c r="B42" s="135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28" t="s">
        <v>102</v>
      </c>
      <c r="B43" s="135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52" t="s">
        <v>191</v>
      </c>
      <c r="H43" s="153"/>
      <c r="I43" s="153"/>
      <c r="J43" s="153"/>
      <c r="K43" s="153"/>
      <c r="L43" s="153"/>
      <c r="M43" s="153"/>
      <c r="N43" s="153"/>
      <c r="O43" s="154"/>
      <c r="P43" s="56"/>
      <c r="Q43" s="56"/>
    </row>
    <row r="44" spans="1:17" ht="39.75" customHeight="1">
      <c r="A44" s="128"/>
      <c r="B44" s="135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28" t="s">
        <v>104</v>
      </c>
      <c r="B45" s="135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28" t="s">
        <v>12</v>
      </c>
      <c r="B46" s="135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39" t="s">
        <v>107</v>
      </c>
      <c r="B47" s="142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40"/>
      <c r="B48" s="143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39" t="s">
        <v>108</v>
      </c>
      <c r="B49" s="142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40"/>
      <c r="B50" s="143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28" t="s">
        <v>110</v>
      </c>
      <c r="B51" s="135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28"/>
      <c r="B52" s="135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28" t="s">
        <v>113</v>
      </c>
      <c r="B53" s="135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28"/>
      <c r="B54" s="135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28" t="s">
        <v>114</v>
      </c>
      <c r="B55" s="135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28"/>
      <c r="B56" s="135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28" t="s">
        <v>116</v>
      </c>
      <c r="B57" s="135" t="s">
        <v>117</v>
      </c>
      <c r="C57" s="53" t="s">
        <v>20</v>
      </c>
      <c r="D57" s="93" t="s">
        <v>234</v>
      </c>
      <c r="E57" s="92"/>
      <c r="F57" s="92" t="s">
        <v>235</v>
      </c>
      <c r="G57" s="138" t="s">
        <v>232</v>
      </c>
      <c r="H57" s="138"/>
      <c r="I57" s="92" t="s">
        <v>236</v>
      </c>
      <c r="J57" s="92" t="s">
        <v>237</v>
      </c>
      <c r="K57" s="129" t="s">
        <v>238</v>
      </c>
      <c r="L57" s="130"/>
      <c r="M57" s="130"/>
      <c r="N57" s="130"/>
      <c r="O57" s="131"/>
      <c r="P57" s="88" t="s">
        <v>198</v>
      </c>
      <c r="Q57" s="56"/>
    </row>
    <row r="58" spans="1:17" ht="39.75" customHeight="1">
      <c r="A58" s="128"/>
      <c r="B58" s="135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32" t="s">
        <v>119</v>
      </c>
      <c r="B59" s="132" t="s">
        <v>118</v>
      </c>
      <c r="C59" s="132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33"/>
      <c r="B60" s="133"/>
      <c r="C60" s="133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33"/>
      <c r="B61" s="133"/>
      <c r="C61" s="134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34"/>
      <c r="B62" s="134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28" t="s">
        <v>120</v>
      </c>
      <c r="B63" s="135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28"/>
      <c r="B64" s="135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36" t="s">
        <v>122</v>
      </c>
      <c r="B65" s="137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36"/>
      <c r="B66" s="137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28" t="s">
        <v>124</v>
      </c>
      <c r="B67" s="135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28"/>
      <c r="B68" s="135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39" t="s">
        <v>126</v>
      </c>
      <c r="B69" s="142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40"/>
      <c r="B70" s="143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50" t="s">
        <v>254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51" t="s">
        <v>215</v>
      </c>
      <c r="C79" s="151"/>
      <c r="D79" s="151"/>
      <c r="E79" s="151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V45"/>
  <sheetViews>
    <sheetView tabSelected="1" zoomScale="80" zoomScaleNormal="80" workbookViewId="0" topLeftCell="A1">
      <pane xSplit="10" ySplit="9" topLeftCell="K10" activePane="bottomRight" state="frozen"/>
      <selection pane="topLeft" activeCell="A1" sqref="A1"/>
      <selection pane="topRight" activeCell="K1" sqref="K1"/>
      <selection pane="bottomLeft" activeCell="A7" sqref="A7"/>
      <selection pane="bottomRight" activeCell="BA16" sqref="BA16"/>
    </sheetView>
  </sheetViews>
  <sheetFormatPr defaultColWidth="9.140625" defaultRowHeight="15"/>
  <cols>
    <col min="1" max="1" width="8.140625" style="101" customWidth="1"/>
    <col min="2" max="2" width="48.421875" style="39" customWidth="1"/>
    <col min="3" max="3" width="22.421875" style="101" hidden="1" customWidth="1"/>
    <col min="4" max="4" width="21.7109375" style="101" bestFit="1" customWidth="1"/>
    <col min="5" max="5" width="14.28125" style="39" customWidth="1"/>
    <col min="6" max="6" width="13.7109375" style="101" customWidth="1"/>
    <col min="7" max="9" width="13.7109375" style="101" hidden="1" customWidth="1"/>
    <col min="10" max="10" width="13.140625" style="101" customWidth="1"/>
    <col min="11" max="46" width="13.140625" style="101" hidden="1" customWidth="1"/>
    <col min="47" max="47" width="44.57421875" style="101" customWidth="1"/>
    <col min="48" max="48" width="30.57421875" style="101" hidden="1" customWidth="1"/>
    <col min="49" max="50" width="9.140625" style="101" customWidth="1"/>
    <col min="51" max="51" width="24.421875" style="101" customWidth="1"/>
    <col min="52" max="16384" width="9.140625" style="101" customWidth="1"/>
  </cols>
  <sheetData>
    <row r="1" spans="1:47" ht="16.5">
      <c r="A1" s="204" t="s">
        <v>305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</row>
    <row r="2" spans="1:47" ht="16.5">
      <c r="A2" s="204" t="s">
        <v>306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</row>
    <row r="3" spans="1:47" ht="16.5">
      <c r="A3" s="204" t="s">
        <v>307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</row>
    <row r="4" spans="1:47" ht="16.5">
      <c r="A4" s="204" t="s">
        <v>308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</row>
    <row r="5" spans="1:47" s="103" customFormat="1" ht="26.25" customHeight="1">
      <c r="A5" s="203" t="s">
        <v>304</v>
      </c>
      <c r="B5" s="202"/>
      <c r="C5" s="102"/>
      <c r="D5" s="102"/>
      <c r="E5" s="114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</row>
    <row r="6" spans="1:48" s="96" customFormat="1" ht="20.25" customHeight="1">
      <c r="A6" s="166" t="s">
        <v>260</v>
      </c>
      <c r="B6" s="166" t="s">
        <v>256</v>
      </c>
      <c r="C6" s="166" t="s">
        <v>46</v>
      </c>
      <c r="D6" s="166" t="s">
        <v>40</v>
      </c>
      <c r="E6" s="155" t="s">
        <v>263</v>
      </c>
      <c r="F6" s="157"/>
      <c r="G6" s="184" t="s">
        <v>281</v>
      </c>
      <c r="H6" s="184" t="s">
        <v>280</v>
      </c>
      <c r="I6" s="184" t="s">
        <v>282</v>
      </c>
      <c r="J6" s="166" t="s">
        <v>262</v>
      </c>
      <c r="K6" s="178" t="s">
        <v>17</v>
      </c>
      <c r="L6" s="179"/>
      <c r="M6" s="180"/>
      <c r="N6" s="178" t="s">
        <v>18</v>
      </c>
      <c r="O6" s="179"/>
      <c r="P6" s="180"/>
      <c r="Q6" s="178" t="s">
        <v>22</v>
      </c>
      <c r="R6" s="179"/>
      <c r="S6" s="180"/>
      <c r="T6" s="178" t="s">
        <v>24</v>
      </c>
      <c r="U6" s="179"/>
      <c r="V6" s="180"/>
      <c r="W6" s="178" t="s">
        <v>25</v>
      </c>
      <c r="X6" s="179"/>
      <c r="Y6" s="180"/>
      <c r="Z6" s="178" t="s">
        <v>26</v>
      </c>
      <c r="AA6" s="179"/>
      <c r="AB6" s="180"/>
      <c r="AC6" s="178" t="s">
        <v>28</v>
      </c>
      <c r="AD6" s="179"/>
      <c r="AE6" s="180"/>
      <c r="AF6" s="178" t="s">
        <v>29</v>
      </c>
      <c r="AG6" s="179"/>
      <c r="AH6" s="180"/>
      <c r="AI6" s="178" t="s">
        <v>30</v>
      </c>
      <c r="AJ6" s="179"/>
      <c r="AK6" s="180"/>
      <c r="AL6" s="178" t="s">
        <v>32</v>
      </c>
      <c r="AM6" s="179"/>
      <c r="AN6" s="180"/>
      <c r="AO6" s="178" t="s">
        <v>33</v>
      </c>
      <c r="AP6" s="179"/>
      <c r="AQ6" s="180"/>
      <c r="AR6" s="178" t="s">
        <v>34</v>
      </c>
      <c r="AS6" s="179"/>
      <c r="AT6" s="180"/>
      <c r="AU6" s="181" t="s">
        <v>264</v>
      </c>
      <c r="AV6" s="175" t="s">
        <v>279</v>
      </c>
    </row>
    <row r="7" spans="1:48" s="96" customFormat="1" ht="16.5" customHeight="1">
      <c r="A7" s="189"/>
      <c r="B7" s="189"/>
      <c r="C7" s="189"/>
      <c r="D7" s="189"/>
      <c r="E7" s="166" t="s">
        <v>309</v>
      </c>
      <c r="F7" s="166" t="s">
        <v>261</v>
      </c>
      <c r="G7" s="185"/>
      <c r="H7" s="185"/>
      <c r="I7" s="185"/>
      <c r="J7" s="189"/>
      <c r="K7" s="155" t="s">
        <v>17</v>
      </c>
      <c r="L7" s="156"/>
      <c r="M7" s="157"/>
      <c r="N7" s="155" t="s">
        <v>18</v>
      </c>
      <c r="O7" s="156"/>
      <c r="P7" s="157"/>
      <c r="Q7" s="155" t="s">
        <v>22</v>
      </c>
      <c r="R7" s="156"/>
      <c r="S7" s="157"/>
      <c r="T7" s="155" t="s">
        <v>24</v>
      </c>
      <c r="U7" s="156"/>
      <c r="V7" s="157"/>
      <c r="W7" s="155" t="s">
        <v>25</v>
      </c>
      <c r="X7" s="156"/>
      <c r="Y7" s="157"/>
      <c r="Z7" s="155" t="s">
        <v>26</v>
      </c>
      <c r="AA7" s="156"/>
      <c r="AB7" s="157"/>
      <c r="AC7" s="155" t="s">
        <v>28</v>
      </c>
      <c r="AD7" s="156"/>
      <c r="AE7" s="157"/>
      <c r="AF7" s="155" t="s">
        <v>29</v>
      </c>
      <c r="AG7" s="156"/>
      <c r="AH7" s="157"/>
      <c r="AI7" s="155" t="s">
        <v>30</v>
      </c>
      <c r="AJ7" s="156"/>
      <c r="AK7" s="157"/>
      <c r="AL7" s="155" t="s">
        <v>32</v>
      </c>
      <c r="AM7" s="156"/>
      <c r="AN7" s="157"/>
      <c r="AO7" s="155" t="s">
        <v>33</v>
      </c>
      <c r="AP7" s="156"/>
      <c r="AQ7" s="157"/>
      <c r="AR7" s="155" t="s">
        <v>34</v>
      </c>
      <c r="AS7" s="156"/>
      <c r="AT7" s="157"/>
      <c r="AU7" s="182"/>
      <c r="AV7" s="176"/>
    </row>
    <row r="8" spans="1:48" s="96" customFormat="1" ht="41.25" customHeight="1">
      <c r="A8" s="167"/>
      <c r="B8" s="167"/>
      <c r="C8" s="167"/>
      <c r="D8" s="167"/>
      <c r="E8" s="167"/>
      <c r="F8" s="167"/>
      <c r="G8" s="186"/>
      <c r="H8" s="186"/>
      <c r="I8" s="186"/>
      <c r="J8" s="167"/>
      <c r="K8" s="110" t="s">
        <v>20</v>
      </c>
      <c r="L8" s="110" t="s">
        <v>273</v>
      </c>
      <c r="M8" s="110" t="s">
        <v>19</v>
      </c>
      <c r="N8" s="110" t="s">
        <v>20</v>
      </c>
      <c r="O8" s="110" t="s">
        <v>273</v>
      </c>
      <c r="P8" s="110" t="s">
        <v>19</v>
      </c>
      <c r="Q8" s="110" t="s">
        <v>20</v>
      </c>
      <c r="R8" s="110" t="s">
        <v>273</v>
      </c>
      <c r="S8" s="110" t="s">
        <v>19</v>
      </c>
      <c r="T8" s="110" t="s">
        <v>20</v>
      </c>
      <c r="U8" s="110" t="s">
        <v>273</v>
      </c>
      <c r="V8" s="110" t="s">
        <v>19</v>
      </c>
      <c r="W8" s="110" t="s">
        <v>20</v>
      </c>
      <c r="X8" s="110" t="s">
        <v>273</v>
      </c>
      <c r="Y8" s="110" t="s">
        <v>19</v>
      </c>
      <c r="Z8" s="110" t="s">
        <v>20</v>
      </c>
      <c r="AA8" s="110" t="s">
        <v>273</v>
      </c>
      <c r="AB8" s="110" t="s">
        <v>19</v>
      </c>
      <c r="AC8" s="110" t="s">
        <v>20</v>
      </c>
      <c r="AD8" s="110" t="s">
        <v>273</v>
      </c>
      <c r="AE8" s="110" t="s">
        <v>19</v>
      </c>
      <c r="AF8" s="110" t="s">
        <v>20</v>
      </c>
      <c r="AG8" s="110" t="s">
        <v>273</v>
      </c>
      <c r="AH8" s="110" t="s">
        <v>19</v>
      </c>
      <c r="AI8" s="110" t="s">
        <v>20</v>
      </c>
      <c r="AJ8" s="110" t="s">
        <v>273</v>
      </c>
      <c r="AK8" s="110" t="s">
        <v>19</v>
      </c>
      <c r="AL8" s="110" t="s">
        <v>20</v>
      </c>
      <c r="AM8" s="110" t="s">
        <v>273</v>
      </c>
      <c r="AN8" s="110" t="s">
        <v>19</v>
      </c>
      <c r="AO8" s="110" t="s">
        <v>20</v>
      </c>
      <c r="AP8" s="110" t="s">
        <v>273</v>
      </c>
      <c r="AQ8" s="110" t="s">
        <v>19</v>
      </c>
      <c r="AR8" s="110" t="s">
        <v>20</v>
      </c>
      <c r="AS8" s="110" t="s">
        <v>273</v>
      </c>
      <c r="AT8" s="110" t="s">
        <v>19</v>
      </c>
      <c r="AU8" s="183"/>
      <c r="AV8" s="177"/>
    </row>
    <row r="9" spans="1:48" s="96" customFormat="1" ht="12.75">
      <c r="A9" s="104">
        <v>1</v>
      </c>
      <c r="B9" s="105">
        <v>2</v>
      </c>
      <c r="C9" s="104">
        <v>3</v>
      </c>
      <c r="D9" s="105">
        <v>4</v>
      </c>
      <c r="E9" s="115">
        <v>5</v>
      </c>
      <c r="F9" s="105">
        <v>6</v>
      </c>
      <c r="G9" s="105"/>
      <c r="H9" s="105"/>
      <c r="I9" s="105"/>
      <c r="J9" s="104">
        <v>7</v>
      </c>
      <c r="K9" s="105">
        <v>8</v>
      </c>
      <c r="L9" s="104">
        <v>9</v>
      </c>
      <c r="M9" s="105">
        <v>10</v>
      </c>
      <c r="N9" s="104">
        <v>11</v>
      </c>
      <c r="O9" s="105">
        <v>12</v>
      </c>
      <c r="P9" s="104">
        <v>13</v>
      </c>
      <c r="Q9" s="105">
        <v>14</v>
      </c>
      <c r="R9" s="104">
        <v>15</v>
      </c>
      <c r="S9" s="105">
        <v>16</v>
      </c>
      <c r="T9" s="104">
        <v>17</v>
      </c>
      <c r="U9" s="105">
        <v>18</v>
      </c>
      <c r="V9" s="104">
        <v>19</v>
      </c>
      <c r="W9" s="105">
        <v>20</v>
      </c>
      <c r="X9" s="104">
        <v>21</v>
      </c>
      <c r="Y9" s="105">
        <v>22</v>
      </c>
      <c r="Z9" s="104">
        <v>23</v>
      </c>
      <c r="AA9" s="105">
        <v>24</v>
      </c>
      <c r="AB9" s="104">
        <v>25</v>
      </c>
      <c r="AC9" s="105">
        <v>26</v>
      </c>
      <c r="AD9" s="104">
        <v>27</v>
      </c>
      <c r="AE9" s="105">
        <v>28</v>
      </c>
      <c r="AF9" s="104">
        <v>29</v>
      </c>
      <c r="AG9" s="105">
        <v>30</v>
      </c>
      <c r="AH9" s="104">
        <v>31</v>
      </c>
      <c r="AI9" s="105">
        <v>32</v>
      </c>
      <c r="AJ9" s="104">
        <v>33</v>
      </c>
      <c r="AK9" s="105">
        <v>34</v>
      </c>
      <c r="AL9" s="104">
        <v>35</v>
      </c>
      <c r="AM9" s="105">
        <v>36</v>
      </c>
      <c r="AN9" s="104">
        <v>37</v>
      </c>
      <c r="AO9" s="105">
        <v>38</v>
      </c>
      <c r="AP9" s="104">
        <v>39</v>
      </c>
      <c r="AQ9" s="105">
        <v>40</v>
      </c>
      <c r="AR9" s="104">
        <v>41</v>
      </c>
      <c r="AS9" s="105">
        <v>42</v>
      </c>
      <c r="AT9" s="104">
        <v>43</v>
      </c>
      <c r="AU9" s="105">
        <v>44</v>
      </c>
      <c r="AV9" s="105">
        <v>44</v>
      </c>
    </row>
    <row r="10" spans="1:48" s="97" customFormat="1" ht="12" customHeight="1">
      <c r="A10" s="168" t="s">
        <v>255</v>
      </c>
      <c r="B10" s="169"/>
      <c r="C10" s="160"/>
      <c r="D10" s="106" t="s">
        <v>41</v>
      </c>
      <c r="E10" s="197">
        <f>K10+N10+Q10+T10+W10+Z10+AC10+AF10+AI10+AL10+AO10+AR10</f>
        <v>19563.300000000003</v>
      </c>
      <c r="F10" s="197">
        <f>F11</f>
        <v>5312.698</v>
      </c>
      <c r="G10" s="197">
        <f>E10-F10</f>
        <v>14250.602000000003</v>
      </c>
      <c r="H10" s="197">
        <f>AI10+AL10+AO10+AR10</f>
        <v>5703.7</v>
      </c>
      <c r="I10" s="197">
        <f>H10-G10</f>
        <v>-8546.902000000002</v>
      </c>
      <c r="J10" s="205">
        <f>F10/E10*100</f>
        <v>27.156451109986552</v>
      </c>
      <c r="K10" s="197">
        <f>K13+K27+K38</f>
        <v>2108.4</v>
      </c>
      <c r="L10" s="197">
        <f>L13+L27+L38</f>
        <v>687.7</v>
      </c>
      <c r="M10" s="197">
        <f>L10/K10*100</f>
        <v>32.617150445835705</v>
      </c>
      <c r="N10" s="197">
        <f>N13+N27+N38</f>
        <v>1490</v>
      </c>
      <c r="O10" s="197">
        <f>O13+O27+O38</f>
        <v>2281.8</v>
      </c>
      <c r="P10" s="197">
        <f>O10/N10*100</f>
        <v>153.14093959731545</v>
      </c>
      <c r="Q10" s="197">
        <f>Q13+Q27+Q38</f>
        <v>1000</v>
      </c>
      <c r="R10" s="197">
        <f>R13+R27+R38+R44</f>
        <v>2342.7999999999997</v>
      </c>
      <c r="S10" s="197">
        <f>R10/Q10*100</f>
        <v>234.27999999999994</v>
      </c>
      <c r="T10" s="197">
        <f>T13+T27+T38</f>
        <v>2500</v>
      </c>
      <c r="U10" s="197">
        <f>U13+U27+U38</f>
        <v>0</v>
      </c>
      <c r="V10" s="197">
        <f>U10/T10*100</f>
        <v>0</v>
      </c>
      <c r="W10" s="197">
        <f>W13+W27+W38</f>
        <v>2889.8</v>
      </c>
      <c r="X10" s="197">
        <f>X13+X27+X38</f>
        <v>0</v>
      </c>
      <c r="Y10" s="197">
        <f>X10/W10*100</f>
        <v>0</v>
      </c>
      <c r="Z10" s="197">
        <f>Z13+Z27+Z38</f>
        <v>685.2</v>
      </c>
      <c r="AA10" s="197">
        <f>AA13+AA27+AA38</f>
        <v>0</v>
      </c>
      <c r="AB10" s="197">
        <f>AA10/Z10*100</f>
        <v>0</v>
      </c>
      <c r="AC10" s="197">
        <f>AC13+AC27+AC38</f>
        <v>1500</v>
      </c>
      <c r="AD10" s="197">
        <f>AD13+AD27+AD38</f>
        <v>0</v>
      </c>
      <c r="AE10" s="197">
        <f>AD10/AC10*100</f>
        <v>0</v>
      </c>
      <c r="AF10" s="197">
        <f>AF13+AF27+AF38</f>
        <v>1686.2</v>
      </c>
      <c r="AG10" s="197">
        <f>AG13+AG27+AG38</f>
        <v>0</v>
      </c>
      <c r="AH10" s="197">
        <f>AG10/AF10*100</f>
        <v>0</v>
      </c>
      <c r="AI10" s="197">
        <f>AI13+AI27+AI38</f>
        <v>1000</v>
      </c>
      <c r="AJ10" s="197">
        <f>AJ13+AJ27+AJ38</f>
        <v>0</v>
      </c>
      <c r="AK10" s="197">
        <f>AJ10/AI10*100</f>
        <v>0</v>
      </c>
      <c r="AL10" s="197">
        <f>AL13+AL27+AL38</f>
        <v>500</v>
      </c>
      <c r="AM10" s="197">
        <f>AM13+AM27+AM38</f>
        <v>0</v>
      </c>
      <c r="AN10" s="197">
        <f>AM10/AL10*100</f>
        <v>0</v>
      </c>
      <c r="AO10" s="197">
        <f>AO13+AO27+AO38</f>
        <v>1100</v>
      </c>
      <c r="AP10" s="197">
        <f>AP13+AP27+AP38</f>
        <v>0</v>
      </c>
      <c r="AQ10" s="197">
        <f>AP10/AO10*100</f>
        <v>0</v>
      </c>
      <c r="AR10" s="197">
        <f>AR13+AR27+AR38+AR44</f>
        <v>3103.7</v>
      </c>
      <c r="AS10" s="197">
        <f>AS13+AS27+AS38</f>
        <v>0</v>
      </c>
      <c r="AT10" s="197">
        <f>AS10/AR10*100</f>
        <v>0</v>
      </c>
      <c r="AU10" s="113"/>
      <c r="AV10" s="98"/>
    </row>
    <row r="11" spans="1:48" s="97" customFormat="1" ht="12">
      <c r="A11" s="170"/>
      <c r="B11" s="171"/>
      <c r="C11" s="161"/>
      <c r="D11" s="95" t="s">
        <v>257</v>
      </c>
      <c r="E11" s="198">
        <f>E14+E28+E39</f>
        <v>18259.600000000002</v>
      </c>
      <c r="F11" s="198">
        <f>F14+F28+F39+F45</f>
        <v>5312.698</v>
      </c>
      <c r="G11" s="197">
        <f aca="true" t="shared" si="0" ref="G11:G43">E11-F11</f>
        <v>12946.902000000002</v>
      </c>
      <c r="H11" s="197">
        <f aca="true" t="shared" si="1" ref="H11:H43">AI11+AL11+AO11+AR11</f>
        <v>4400</v>
      </c>
      <c r="I11" s="197">
        <f aca="true" t="shared" si="2" ref="I11:I43">H11-G11</f>
        <v>-8546.902000000002</v>
      </c>
      <c r="J11" s="206">
        <f>F11/E11*100</f>
        <v>29.09536901136936</v>
      </c>
      <c r="K11" s="198">
        <f>K14+K28+K39</f>
        <v>2108.4</v>
      </c>
      <c r="L11" s="198">
        <f>L14+L28+L39</f>
        <v>687.7</v>
      </c>
      <c r="M11" s="197">
        <f aca="true" t="shared" si="3" ref="M11:M43">L11/K11*100</f>
        <v>32.617150445835705</v>
      </c>
      <c r="N11" s="198">
        <f>N14+N28+N39</f>
        <v>1490</v>
      </c>
      <c r="O11" s="198">
        <f>O14+O28+O39</f>
        <v>2281.8</v>
      </c>
      <c r="P11" s="197">
        <f aca="true" t="shared" si="4" ref="P11:P43">O11/N11*100</f>
        <v>153.14093959731545</v>
      </c>
      <c r="Q11" s="198">
        <f>Q14+Q28+Q39</f>
        <v>1000</v>
      </c>
      <c r="R11" s="198">
        <f>R14+R28+R39</f>
        <v>1804.8999999999996</v>
      </c>
      <c r="S11" s="197">
        <f aca="true" t="shared" si="5" ref="S11:S43">R11/Q11*100</f>
        <v>180.48999999999998</v>
      </c>
      <c r="T11" s="198">
        <f>T14+T28+T39</f>
        <v>2500</v>
      </c>
      <c r="U11" s="198">
        <f>U14+U28+U39</f>
        <v>0</v>
      </c>
      <c r="V11" s="197">
        <f aca="true" t="shared" si="6" ref="V11:V43">U11/T11*100</f>
        <v>0</v>
      </c>
      <c r="W11" s="198">
        <f>W14+W28+W39</f>
        <v>2889.8</v>
      </c>
      <c r="X11" s="198">
        <f>X14+X28+X39</f>
        <v>0</v>
      </c>
      <c r="Y11" s="197">
        <f aca="true" t="shared" si="7" ref="Y11:Y43">X11/W11*100</f>
        <v>0</v>
      </c>
      <c r="Z11" s="198">
        <f>Z14+Z28+Z39</f>
        <v>685.2</v>
      </c>
      <c r="AA11" s="198">
        <f>AA14+AA28+AA39</f>
        <v>0</v>
      </c>
      <c r="AB11" s="197">
        <f aca="true" t="shared" si="8" ref="AB11:AB43">AA11/Z11*100</f>
        <v>0</v>
      </c>
      <c r="AC11" s="198">
        <f>AC14+AC28+AC39</f>
        <v>1500</v>
      </c>
      <c r="AD11" s="198">
        <f>AD14+AD28+AD39</f>
        <v>0</v>
      </c>
      <c r="AE11" s="197">
        <f aca="true" t="shared" si="9" ref="AE11:AE43">AD11/AC11*100</f>
        <v>0</v>
      </c>
      <c r="AF11" s="198">
        <f>AF14+AF28+AF39</f>
        <v>1686.2</v>
      </c>
      <c r="AG11" s="198">
        <f>AG14+AG28+AG39</f>
        <v>0</v>
      </c>
      <c r="AH11" s="197">
        <f aca="true" t="shared" si="10" ref="AH11:AH43">AG11/AF11*100</f>
        <v>0</v>
      </c>
      <c r="AI11" s="198">
        <f>AI14+AI28+AI39</f>
        <v>1000</v>
      </c>
      <c r="AJ11" s="198">
        <f>AJ14+AJ28+AJ39</f>
        <v>0</v>
      </c>
      <c r="AK11" s="197">
        <f aca="true" t="shared" si="11" ref="AK11:AK43">AJ11/AI11*100</f>
        <v>0</v>
      </c>
      <c r="AL11" s="198">
        <f>AL14+AL28+AL39</f>
        <v>500</v>
      </c>
      <c r="AM11" s="198">
        <f>AM14+AM28+AM39</f>
        <v>0</v>
      </c>
      <c r="AN11" s="197">
        <f aca="true" t="shared" si="12" ref="AN11:AN43">AM11/AL11*100</f>
        <v>0</v>
      </c>
      <c r="AO11" s="198">
        <f>AO28+AO39+AO14</f>
        <v>1100</v>
      </c>
      <c r="AP11" s="198">
        <f>AP28+AP39+AP14</f>
        <v>0</v>
      </c>
      <c r="AQ11" s="197">
        <f aca="true" t="shared" si="13" ref="AQ11:AQ43">AP11/AO11*100</f>
        <v>0</v>
      </c>
      <c r="AR11" s="198">
        <f>AR14+AR28+AR39</f>
        <v>1800</v>
      </c>
      <c r="AS11" s="198">
        <f>AS14+AS28+AS39</f>
        <v>0</v>
      </c>
      <c r="AT11" s="197">
        <f aca="true" t="shared" si="14" ref="AT11:AT43">AS11/AR11*100</f>
        <v>0</v>
      </c>
      <c r="AU11" s="98"/>
      <c r="AV11" s="98"/>
    </row>
    <row r="12" spans="1:48" s="97" customFormat="1" ht="40.5" customHeight="1">
      <c r="A12" s="170"/>
      <c r="B12" s="171"/>
      <c r="C12" s="161"/>
      <c r="D12" s="95" t="s">
        <v>258</v>
      </c>
      <c r="E12" s="198">
        <v>0</v>
      </c>
      <c r="F12" s="198">
        <v>0</v>
      </c>
      <c r="G12" s="197">
        <f t="shared" si="0"/>
        <v>0</v>
      </c>
      <c r="H12" s="197">
        <f t="shared" si="1"/>
        <v>0</v>
      </c>
      <c r="I12" s="197">
        <f t="shared" si="2"/>
        <v>0</v>
      </c>
      <c r="J12" s="206">
        <v>0</v>
      </c>
      <c r="K12" s="198"/>
      <c r="L12" s="198"/>
      <c r="M12" s="197" t="e">
        <f t="shared" si="3"/>
        <v>#DIV/0!</v>
      </c>
      <c r="N12" s="198"/>
      <c r="O12" s="198"/>
      <c r="P12" s="197" t="e">
        <f t="shared" si="4"/>
        <v>#DIV/0!</v>
      </c>
      <c r="Q12" s="198"/>
      <c r="R12" s="198"/>
      <c r="S12" s="197" t="e">
        <f t="shared" si="5"/>
        <v>#DIV/0!</v>
      </c>
      <c r="T12" s="198"/>
      <c r="U12" s="198"/>
      <c r="V12" s="197" t="e">
        <f t="shared" si="6"/>
        <v>#DIV/0!</v>
      </c>
      <c r="W12" s="198"/>
      <c r="X12" s="198"/>
      <c r="Y12" s="197" t="e">
        <f t="shared" si="7"/>
        <v>#DIV/0!</v>
      </c>
      <c r="Z12" s="198"/>
      <c r="AA12" s="198"/>
      <c r="AB12" s="197" t="e">
        <f t="shared" si="8"/>
        <v>#DIV/0!</v>
      </c>
      <c r="AC12" s="198"/>
      <c r="AD12" s="198"/>
      <c r="AE12" s="197" t="e">
        <f t="shared" si="9"/>
        <v>#DIV/0!</v>
      </c>
      <c r="AF12" s="198"/>
      <c r="AG12" s="198"/>
      <c r="AH12" s="197" t="e">
        <f t="shared" si="10"/>
        <v>#DIV/0!</v>
      </c>
      <c r="AI12" s="198"/>
      <c r="AJ12" s="198"/>
      <c r="AK12" s="197" t="e">
        <f t="shared" si="11"/>
        <v>#DIV/0!</v>
      </c>
      <c r="AL12" s="198"/>
      <c r="AM12" s="198"/>
      <c r="AN12" s="197" t="e">
        <f t="shared" si="12"/>
        <v>#DIV/0!</v>
      </c>
      <c r="AO12" s="198"/>
      <c r="AP12" s="198"/>
      <c r="AQ12" s="197" t="e">
        <f t="shared" si="13"/>
        <v>#DIV/0!</v>
      </c>
      <c r="AR12" s="198"/>
      <c r="AS12" s="198"/>
      <c r="AT12" s="197" t="e">
        <f t="shared" si="14"/>
        <v>#DIV/0!</v>
      </c>
      <c r="AU12" s="98"/>
      <c r="AV12" s="98"/>
    </row>
    <row r="13" spans="1:48" s="97" customFormat="1" ht="20.25" customHeight="1">
      <c r="A13" s="158" t="s">
        <v>259</v>
      </c>
      <c r="B13" s="190" t="s">
        <v>283</v>
      </c>
      <c r="C13" s="111"/>
      <c r="D13" s="106" t="s">
        <v>41</v>
      </c>
      <c r="E13" s="199">
        <f>E15+E17+E19+E21+E23</f>
        <v>790</v>
      </c>
      <c r="F13" s="199">
        <f>F15+F17+F19+F21+F23</f>
        <v>90</v>
      </c>
      <c r="G13" s="197">
        <f t="shared" si="0"/>
        <v>700</v>
      </c>
      <c r="H13" s="197">
        <f>AI13+AL13+AO13+AR13</f>
        <v>0</v>
      </c>
      <c r="I13" s="197">
        <f>H13-G13</f>
        <v>-700</v>
      </c>
      <c r="J13" s="199">
        <f>F13/E13*100</f>
        <v>11.39240506329114</v>
      </c>
      <c r="K13" s="199">
        <f>K15+K23+K17+K19+K21</f>
        <v>0</v>
      </c>
      <c r="L13" s="199">
        <f>L15+L23+L17+L19+L21</f>
        <v>0</v>
      </c>
      <c r="M13" s="197" t="e">
        <f t="shared" si="3"/>
        <v>#DIV/0!</v>
      </c>
      <c r="N13" s="199">
        <f>N15+N23+N17+N19+N21</f>
        <v>290</v>
      </c>
      <c r="O13" s="199">
        <f>O15+O23+O17+O19+O21</f>
        <v>0</v>
      </c>
      <c r="P13" s="197">
        <f t="shared" si="4"/>
        <v>0</v>
      </c>
      <c r="Q13" s="199">
        <f>Q15+Q23+Q17+Q19+Q21</f>
        <v>0</v>
      </c>
      <c r="R13" s="199">
        <f>R15+R23+R17+R19+R21</f>
        <v>90</v>
      </c>
      <c r="S13" s="197" t="e">
        <f t="shared" si="5"/>
        <v>#DIV/0!</v>
      </c>
      <c r="T13" s="199">
        <f>T15+T23+T17+T19+T21</f>
        <v>500</v>
      </c>
      <c r="U13" s="199">
        <f>U15+U23+U17+U19+U21</f>
        <v>0</v>
      </c>
      <c r="V13" s="197">
        <f t="shared" si="6"/>
        <v>0</v>
      </c>
      <c r="W13" s="199">
        <f>W15+W23+W17+W19+W21</f>
        <v>0</v>
      </c>
      <c r="X13" s="199">
        <f>X15+X23+X17+X19+X21</f>
        <v>0</v>
      </c>
      <c r="Y13" s="197" t="e">
        <f t="shared" si="7"/>
        <v>#DIV/0!</v>
      </c>
      <c r="Z13" s="199">
        <f>Z15+Z23+Z17+Z19+Z21</f>
        <v>0</v>
      </c>
      <c r="AA13" s="199">
        <f>AA15+AA23+AA17+AA19+AA21</f>
        <v>0</v>
      </c>
      <c r="AB13" s="197" t="e">
        <f t="shared" si="8"/>
        <v>#DIV/0!</v>
      </c>
      <c r="AC13" s="199">
        <f>AC15+AC23+AC17+AC19+AC21</f>
        <v>0</v>
      </c>
      <c r="AD13" s="199">
        <f>AD15+AD23+AD17+AD19+AD21</f>
        <v>0</v>
      </c>
      <c r="AE13" s="197" t="e">
        <f t="shared" si="9"/>
        <v>#DIV/0!</v>
      </c>
      <c r="AF13" s="199">
        <f>AF15+AF23+AF17+AF19+AF21</f>
        <v>0</v>
      </c>
      <c r="AG13" s="199">
        <f>AG15+AG23+AG17+AG19+AG21</f>
        <v>0</v>
      </c>
      <c r="AH13" s="197" t="e">
        <f t="shared" si="10"/>
        <v>#DIV/0!</v>
      </c>
      <c r="AI13" s="199">
        <f>AI15+AI23+AI17+AI19+AI21</f>
        <v>0</v>
      </c>
      <c r="AJ13" s="199">
        <f>AJ15+AJ23+AJ17+AJ19+AJ21</f>
        <v>0</v>
      </c>
      <c r="AK13" s="197" t="e">
        <f t="shared" si="11"/>
        <v>#DIV/0!</v>
      </c>
      <c r="AL13" s="199">
        <f>AL15+AL23+AL17+AL19+AL21</f>
        <v>0</v>
      </c>
      <c r="AM13" s="199">
        <f>AM15+AM23+AM17+AM19+AM21</f>
        <v>0</v>
      </c>
      <c r="AN13" s="197" t="e">
        <f t="shared" si="12"/>
        <v>#DIV/0!</v>
      </c>
      <c r="AO13" s="199">
        <f>AO15+AO23+AO17+AO19+AO21</f>
        <v>0</v>
      </c>
      <c r="AP13" s="199">
        <f>AP15+AP23+AP17+AP19+AP21</f>
        <v>0</v>
      </c>
      <c r="AQ13" s="197" t="e">
        <f t="shared" si="13"/>
        <v>#DIV/0!</v>
      </c>
      <c r="AR13" s="199">
        <f>AR15+AR23+AR17+AR19+AR21</f>
        <v>0</v>
      </c>
      <c r="AS13" s="199">
        <f>AS15+AS23+AS17+AS19+AS21</f>
        <v>0</v>
      </c>
      <c r="AT13" s="197" t="e">
        <f t="shared" si="14"/>
        <v>#DIV/0!</v>
      </c>
      <c r="AU13" s="173"/>
      <c r="AV13" s="173"/>
    </row>
    <row r="14" spans="1:48" s="97" customFormat="1" ht="18.75" customHeight="1">
      <c r="A14" s="159"/>
      <c r="B14" s="191"/>
      <c r="C14" s="112"/>
      <c r="D14" s="95" t="s">
        <v>257</v>
      </c>
      <c r="E14" s="199">
        <f>E16+E18+E20+E22+E24</f>
        <v>790</v>
      </c>
      <c r="F14" s="199">
        <f>F16+F18+F20+F22+F24</f>
        <v>90</v>
      </c>
      <c r="G14" s="197">
        <f t="shared" si="0"/>
        <v>700</v>
      </c>
      <c r="H14" s="197">
        <f t="shared" si="1"/>
        <v>0</v>
      </c>
      <c r="I14" s="197">
        <f t="shared" si="2"/>
        <v>-700</v>
      </c>
      <c r="J14" s="199">
        <f>F14/E14*100</f>
        <v>11.39240506329114</v>
      </c>
      <c r="K14" s="199">
        <f>K16+K24+K18+K20+K22</f>
        <v>0</v>
      </c>
      <c r="L14" s="199">
        <f>L16+L24+L18+L20+L22</f>
        <v>0</v>
      </c>
      <c r="M14" s="197" t="e">
        <f t="shared" si="3"/>
        <v>#DIV/0!</v>
      </c>
      <c r="N14" s="199">
        <f>N16+N24+N18+N20+N22</f>
        <v>290</v>
      </c>
      <c r="O14" s="199">
        <f>O16+O24+O18+O20+O22</f>
        <v>0</v>
      </c>
      <c r="P14" s="197">
        <f t="shared" si="4"/>
        <v>0</v>
      </c>
      <c r="Q14" s="199">
        <f>Q16+Q24+Q18+Q20+Q22</f>
        <v>0</v>
      </c>
      <c r="R14" s="199">
        <f>R16+R24+R18+R20+R22</f>
        <v>90</v>
      </c>
      <c r="S14" s="197" t="e">
        <f t="shared" si="5"/>
        <v>#DIV/0!</v>
      </c>
      <c r="T14" s="199">
        <f>T16+T24+T18+T20+T22</f>
        <v>500</v>
      </c>
      <c r="U14" s="199">
        <f>U16+U24+U18+U20+U22</f>
        <v>0</v>
      </c>
      <c r="V14" s="197">
        <f t="shared" si="6"/>
        <v>0</v>
      </c>
      <c r="W14" s="199">
        <f>W16+W24+W18+W20+W22</f>
        <v>0</v>
      </c>
      <c r="X14" s="199">
        <f>X16+X24+X18+X20+X22</f>
        <v>0</v>
      </c>
      <c r="Y14" s="197" t="e">
        <f t="shared" si="7"/>
        <v>#DIV/0!</v>
      </c>
      <c r="Z14" s="199">
        <f>Z16+Z24+Z18+Z20+Z22</f>
        <v>0</v>
      </c>
      <c r="AA14" s="199">
        <f>AA16+AA24+AA18+AA20+AA22</f>
        <v>0</v>
      </c>
      <c r="AB14" s="197" t="e">
        <f t="shared" si="8"/>
        <v>#DIV/0!</v>
      </c>
      <c r="AC14" s="199">
        <f>AC16+AC24+AC18+AC20+AC22</f>
        <v>0</v>
      </c>
      <c r="AD14" s="199">
        <f>AD16+AD24+AD18+AD20+AD22</f>
        <v>0</v>
      </c>
      <c r="AE14" s="197" t="e">
        <f t="shared" si="9"/>
        <v>#DIV/0!</v>
      </c>
      <c r="AF14" s="199">
        <f>AF16+AF24+AF18+AF20+AF22</f>
        <v>0</v>
      </c>
      <c r="AG14" s="199">
        <f>AG16+AG24+AG18+AG20+AG22</f>
        <v>0</v>
      </c>
      <c r="AH14" s="197" t="e">
        <f t="shared" si="10"/>
        <v>#DIV/0!</v>
      </c>
      <c r="AI14" s="199">
        <f>AI16+AI24+AI18+AI20+AI22</f>
        <v>0</v>
      </c>
      <c r="AJ14" s="199">
        <f>AJ16+AJ24+AJ18+AJ20+AJ22</f>
        <v>0</v>
      </c>
      <c r="AK14" s="197" t="e">
        <f t="shared" si="11"/>
        <v>#DIV/0!</v>
      </c>
      <c r="AL14" s="199">
        <f>AL16+AL24+AL18+AL20+AL22</f>
        <v>0</v>
      </c>
      <c r="AM14" s="199">
        <f>AM16+AM24+AM18+AM20+AM22</f>
        <v>0</v>
      </c>
      <c r="AN14" s="197" t="e">
        <f t="shared" si="12"/>
        <v>#DIV/0!</v>
      </c>
      <c r="AO14" s="199">
        <f>AO16+AO24+AO18+AO20+AO22</f>
        <v>0</v>
      </c>
      <c r="AP14" s="199">
        <f>AP16+AP24+AP18+AP20+AP22</f>
        <v>0</v>
      </c>
      <c r="AQ14" s="197" t="e">
        <f t="shared" si="13"/>
        <v>#DIV/0!</v>
      </c>
      <c r="AR14" s="199">
        <f>AR16+AR24+AR18+AR20+AR22</f>
        <v>0</v>
      </c>
      <c r="AS14" s="199">
        <f>AS16+AS24+AS18+AS20+AS22</f>
        <v>0</v>
      </c>
      <c r="AT14" s="197" t="e">
        <f t="shared" si="14"/>
        <v>#DIV/0!</v>
      </c>
      <c r="AU14" s="174"/>
      <c r="AV14" s="174"/>
    </row>
    <row r="15" spans="1:48" s="97" customFormat="1" ht="18.75" customHeight="1">
      <c r="A15" s="187" t="s">
        <v>6</v>
      </c>
      <c r="B15" s="190" t="s">
        <v>284</v>
      </c>
      <c r="C15" s="164" t="s">
        <v>278</v>
      </c>
      <c r="D15" s="106" t="s">
        <v>41</v>
      </c>
      <c r="E15" s="199">
        <f aca="true" t="shared" si="15" ref="E15:E24">K15+N15+Q15+T15+W15+Z15+AC15+AF15+AI15+AL15+AO15+AR15</f>
        <v>400</v>
      </c>
      <c r="F15" s="199">
        <f aca="true" t="shared" si="16" ref="F15:F24">L15+O15+R15+U15+X15+AA15+AD15+AG15+AJ15+AM15+AP15+AS15</f>
        <v>0</v>
      </c>
      <c r="G15" s="197">
        <f t="shared" si="0"/>
        <v>400</v>
      </c>
      <c r="H15" s="197">
        <f t="shared" si="1"/>
        <v>0</v>
      </c>
      <c r="I15" s="197">
        <f t="shared" si="2"/>
        <v>-400</v>
      </c>
      <c r="J15" s="199">
        <f>F15/E15*100</f>
        <v>0</v>
      </c>
      <c r="K15" s="199">
        <f>K16</f>
        <v>0</v>
      </c>
      <c r="L15" s="199">
        <f aca="true" t="shared" si="17" ref="L15:AS15">L16</f>
        <v>0</v>
      </c>
      <c r="M15" s="197" t="e">
        <f t="shared" si="3"/>
        <v>#DIV/0!</v>
      </c>
      <c r="N15" s="199">
        <f t="shared" si="17"/>
        <v>0</v>
      </c>
      <c r="O15" s="199">
        <f t="shared" si="17"/>
        <v>0</v>
      </c>
      <c r="P15" s="197" t="e">
        <f t="shared" si="4"/>
        <v>#DIV/0!</v>
      </c>
      <c r="Q15" s="199">
        <f t="shared" si="17"/>
        <v>0</v>
      </c>
      <c r="R15" s="199">
        <f t="shared" si="17"/>
        <v>0</v>
      </c>
      <c r="S15" s="197" t="e">
        <f t="shared" si="5"/>
        <v>#DIV/0!</v>
      </c>
      <c r="T15" s="199">
        <f t="shared" si="17"/>
        <v>400</v>
      </c>
      <c r="U15" s="199">
        <f t="shared" si="17"/>
        <v>0</v>
      </c>
      <c r="V15" s="197">
        <f t="shared" si="6"/>
        <v>0</v>
      </c>
      <c r="W15" s="199">
        <f t="shared" si="17"/>
        <v>0</v>
      </c>
      <c r="X15" s="199">
        <f t="shared" si="17"/>
        <v>0</v>
      </c>
      <c r="Y15" s="197" t="e">
        <f t="shared" si="7"/>
        <v>#DIV/0!</v>
      </c>
      <c r="Z15" s="199">
        <f t="shared" si="17"/>
        <v>0</v>
      </c>
      <c r="AA15" s="199">
        <f t="shared" si="17"/>
        <v>0</v>
      </c>
      <c r="AB15" s="197" t="e">
        <f t="shared" si="8"/>
        <v>#DIV/0!</v>
      </c>
      <c r="AC15" s="199">
        <f t="shared" si="17"/>
        <v>0</v>
      </c>
      <c r="AD15" s="199">
        <f t="shared" si="17"/>
        <v>0</v>
      </c>
      <c r="AE15" s="197" t="e">
        <f t="shared" si="9"/>
        <v>#DIV/0!</v>
      </c>
      <c r="AF15" s="199">
        <f t="shared" si="17"/>
        <v>0</v>
      </c>
      <c r="AG15" s="199">
        <f t="shared" si="17"/>
        <v>0</v>
      </c>
      <c r="AH15" s="197" t="e">
        <f t="shared" si="10"/>
        <v>#DIV/0!</v>
      </c>
      <c r="AI15" s="199">
        <f t="shared" si="17"/>
        <v>0</v>
      </c>
      <c r="AJ15" s="199">
        <f t="shared" si="17"/>
        <v>0</v>
      </c>
      <c r="AK15" s="197" t="e">
        <f t="shared" si="11"/>
        <v>#DIV/0!</v>
      </c>
      <c r="AL15" s="199">
        <f t="shared" si="17"/>
        <v>0</v>
      </c>
      <c r="AM15" s="199">
        <f t="shared" si="17"/>
        <v>0</v>
      </c>
      <c r="AN15" s="197" t="e">
        <f t="shared" si="12"/>
        <v>#DIV/0!</v>
      </c>
      <c r="AO15" s="199">
        <f t="shared" si="17"/>
        <v>0</v>
      </c>
      <c r="AP15" s="199">
        <f t="shared" si="17"/>
        <v>0</v>
      </c>
      <c r="AQ15" s="197" t="e">
        <f t="shared" si="13"/>
        <v>#DIV/0!</v>
      </c>
      <c r="AR15" s="199">
        <f t="shared" si="17"/>
        <v>0</v>
      </c>
      <c r="AS15" s="199">
        <f t="shared" si="17"/>
        <v>0</v>
      </c>
      <c r="AT15" s="197" t="e">
        <f t="shared" si="14"/>
        <v>#DIV/0!</v>
      </c>
      <c r="AU15" s="173"/>
      <c r="AV15" s="164"/>
    </row>
    <row r="16" spans="1:48" s="97" customFormat="1" ht="19.5" customHeight="1">
      <c r="A16" s="188"/>
      <c r="B16" s="191"/>
      <c r="C16" s="165"/>
      <c r="D16" s="95" t="s">
        <v>257</v>
      </c>
      <c r="E16" s="199">
        <f t="shared" si="15"/>
        <v>400</v>
      </c>
      <c r="F16" s="199">
        <f t="shared" si="16"/>
        <v>0</v>
      </c>
      <c r="G16" s="197">
        <f t="shared" si="0"/>
        <v>400</v>
      </c>
      <c r="H16" s="197">
        <f t="shared" si="1"/>
        <v>0</v>
      </c>
      <c r="I16" s="197">
        <f t="shared" si="2"/>
        <v>-400</v>
      </c>
      <c r="J16" s="199">
        <f>F16/E16*100</f>
        <v>0</v>
      </c>
      <c r="K16" s="99">
        <v>0</v>
      </c>
      <c r="L16" s="99">
        <v>0</v>
      </c>
      <c r="M16" s="197" t="e">
        <f t="shared" si="3"/>
        <v>#DIV/0!</v>
      </c>
      <c r="N16" s="99">
        <v>0</v>
      </c>
      <c r="O16" s="99">
        <v>0</v>
      </c>
      <c r="P16" s="197" t="e">
        <f t="shared" si="4"/>
        <v>#DIV/0!</v>
      </c>
      <c r="Q16" s="99">
        <v>0</v>
      </c>
      <c r="R16" s="99">
        <v>0</v>
      </c>
      <c r="S16" s="197" t="e">
        <f t="shared" si="5"/>
        <v>#DIV/0!</v>
      </c>
      <c r="T16" s="99">
        <v>400</v>
      </c>
      <c r="U16" s="99">
        <v>0</v>
      </c>
      <c r="V16" s="197">
        <f t="shared" si="6"/>
        <v>0</v>
      </c>
      <c r="W16" s="99">
        <v>0</v>
      </c>
      <c r="X16" s="99">
        <v>0</v>
      </c>
      <c r="Y16" s="197" t="e">
        <f t="shared" si="7"/>
        <v>#DIV/0!</v>
      </c>
      <c r="Z16" s="99">
        <v>0</v>
      </c>
      <c r="AA16" s="99">
        <v>0</v>
      </c>
      <c r="AB16" s="197" t="e">
        <f t="shared" si="8"/>
        <v>#DIV/0!</v>
      </c>
      <c r="AC16" s="99">
        <v>0</v>
      </c>
      <c r="AD16" s="99">
        <v>0</v>
      </c>
      <c r="AE16" s="197" t="e">
        <f t="shared" si="9"/>
        <v>#DIV/0!</v>
      </c>
      <c r="AF16" s="99">
        <v>0</v>
      </c>
      <c r="AG16" s="99">
        <v>0</v>
      </c>
      <c r="AH16" s="197" t="e">
        <f t="shared" si="10"/>
        <v>#DIV/0!</v>
      </c>
      <c r="AI16" s="99">
        <v>0</v>
      </c>
      <c r="AJ16" s="99">
        <v>0</v>
      </c>
      <c r="AK16" s="197" t="e">
        <f t="shared" si="11"/>
        <v>#DIV/0!</v>
      </c>
      <c r="AL16" s="99">
        <v>0</v>
      </c>
      <c r="AM16" s="99">
        <v>0</v>
      </c>
      <c r="AN16" s="197" t="e">
        <f t="shared" si="12"/>
        <v>#DIV/0!</v>
      </c>
      <c r="AO16" s="99">
        <v>0</v>
      </c>
      <c r="AP16" s="99">
        <v>0</v>
      </c>
      <c r="AQ16" s="197" t="e">
        <f t="shared" si="13"/>
        <v>#DIV/0!</v>
      </c>
      <c r="AR16" s="99">
        <v>0</v>
      </c>
      <c r="AS16" s="99">
        <v>0</v>
      </c>
      <c r="AT16" s="197" t="e">
        <f t="shared" si="14"/>
        <v>#DIV/0!</v>
      </c>
      <c r="AU16" s="174"/>
      <c r="AV16" s="174"/>
    </row>
    <row r="17" spans="1:48" s="97" customFormat="1" ht="19.5" customHeight="1">
      <c r="A17" s="172" t="s">
        <v>274</v>
      </c>
      <c r="B17" s="162" t="s">
        <v>285</v>
      </c>
      <c r="C17" s="164" t="s">
        <v>277</v>
      </c>
      <c r="D17" s="106" t="s">
        <v>41</v>
      </c>
      <c r="E17" s="199">
        <f t="shared" si="15"/>
        <v>200</v>
      </c>
      <c r="F17" s="199">
        <f t="shared" si="16"/>
        <v>0</v>
      </c>
      <c r="G17" s="197">
        <f aca="true" t="shared" si="18" ref="G17:G22">E17-F17</f>
        <v>200</v>
      </c>
      <c r="H17" s="197">
        <f aca="true" t="shared" si="19" ref="H17:H22">AI17+AL17+AO17+AR17</f>
        <v>0</v>
      </c>
      <c r="I17" s="197">
        <f aca="true" t="shared" si="20" ref="I17:I22">H17-G17</f>
        <v>-200</v>
      </c>
      <c r="J17" s="199">
        <f aca="true" t="shared" si="21" ref="J17:J22">F17/E17*100</f>
        <v>0</v>
      </c>
      <c r="K17" s="99">
        <f>K18</f>
        <v>0</v>
      </c>
      <c r="L17" s="99">
        <f>L18</f>
        <v>0</v>
      </c>
      <c r="M17" s="197" t="e">
        <f aca="true" t="shared" si="22" ref="M17:M22">L17/K17*100</f>
        <v>#DIV/0!</v>
      </c>
      <c r="N17" s="99">
        <f>N18</f>
        <v>200</v>
      </c>
      <c r="O17" s="99">
        <f>O18</f>
        <v>0</v>
      </c>
      <c r="P17" s="197">
        <f aca="true" t="shared" si="23" ref="P17:P22">O17/N17*100</f>
        <v>0</v>
      </c>
      <c r="Q17" s="99">
        <f>Q18</f>
        <v>0</v>
      </c>
      <c r="R17" s="99">
        <f>R18</f>
        <v>0</v>
      </c>
      <c r="S17" s="197" t="e">
        <f aca="true" t="shared" si="24" ref="S17:S22">R17/Q17*100</f>
        <v>#DIV/0!</v>
      </c>
      <c r="T17" s="99">
        <f>T18</f>
        <v>0</v>
      </c>
      <c r="U17" s="99">
        <f>U18</f>
        <v>0</v>
      </c>
      <c r="V17" s="197" t="e">
        <f aca="true" t="shared" si="25" ref="V17:V22">U17/T17*100</f>
        <v>#DIV/0!</v>
      </c>
      <c r="W17" s="99">
        <f>W18</f>
        <v>0</v>
      </c>
      <c r="X17" s="99">
        <f>X18</f>
        <v>0</v>
      </c>
      <c r="Y17" s="197" t="e">
        <f aca="true" t="shared" si="26" ref="Y17:Y22">X17/W17*100</f>
        <v>#DIV/0!</v>
      </c>
      <c r="Z17" s="99">
        <f>Z18</f>
        <v>0</v>
      </c>
      <c r="AA17" s="99">
        <f>AA18</f>
        <v>0</v>
      </c>
      <c r="AB17" s="197" t="e">
        <f aca="true" t="shared" si="27" ref="AB17:AB22">AA17/Z17*100</f>
        <v>#DIV/0!</v>
      </c>
      <c r="AC17" s="99">
        <f>AC18</f>
        <v>0</v>
      </c>
      <c r="AD17" s="99">
        <f>AD18</f>
        <v>0</v>
      </c>
      <c r="AE17" s="197" t="e">
        <f aca="true" t="shared" si="28" ref="AE17:AE22">AD17/AC17*100</f>
        <v>#DIV/0!</v>
      </c>
      <c r="AF17" s="99">
        <f>AF18</f>
        <v>0</v>
      </c>
      <c r="AG17" s="99">
        <f>AG18</f>
        <v>0</v>
      </c>
      <c r="AH17" s="197" t="e">
        <f aca="true" t="shared" si="29" ref="AH17:AH22">AG17/AF17*100</f>
        <v>#DIV/0!</v>
      </c>
      <c r="AI17" s="99">
        <f>AI18</f>
        <v>0</v>
      </c>
      <c r="AJ17" s="99">
        <f>AJ18</f>
        <v>0</v>
      </c>
      <c r="AK17" s="197" t="e">
        <f aca="true" t="shared" si="30" ref="AK17:AK22">AJ17/AI17*100</f>
        <v>#DIV/0!</v>
      </c>
      <c r="AL17" s="99">
        <f>AL18</f>
        <v>0</v>
      </c>
      <c r="AM17" s="99">
        <f>AM18</f>
        <v>0</v>
      </c>
      <c r="AN17" s="197" t="e">
        <f aca="true" t="shared" si="31" ref="AN17:AN22">AM17/AL17*100</f>
        <v>#DIV/0!</v>
      </c>
      <c r="AO17" s="99">
        <f>AO18</f>
        <v>0</v>
      </c>
      <c r="AP17" s="99">
        <f>AP18</f>
        <v>0</v>
      </c>
      <c r="AQ17" s="197" t="e">
        <f aca="true" t="shared" si="32" ref="AQ17:AQ22">AP17/AO17*100</f>
        <v>#DIV/0!</v>
      </c>
      <c r="AR17" s="99">
        <f>AR18</f>
        <v>0</v>
      </c>
      <c r="AS17" s="99">
        <f>AS18</f>
        <v>0</v>
      </c>
      <c r="AT17" s="197" t="e">
        <f aca="true" t="shared" si="33" ref="AT17:AT22">AS17/AR17*100</f>
        <v>#DIV/0!</v>
      </c>
      <c r="AU17" s="164"/>
      <c r="AV17" s="164"/>
    </row>
    <row r="18" spans="1:48" s="97" customFormat="1" ht="32.25" customHeight="1">
      <c r="A18" s="172"/>
      <c r="B18" s="163"/>
      <c r="C18" s="165"/>
      <c r="D18" s="95" t="s">
        <v>257</v>
      </c>
      <c r="E18" s="199">
        <f t="shared" si="15"/>
        <v>200</v>
      </c>
      <c r="F18" s="199">
        <f t="shared" si="16"/>
        <v>0</v>
      </c>
      <c r="G18" s="197">
        <f t="shared" si="18"/>
        <v>200</v>
      </c>
      <c r="H18" s="197">
        <f t="shared" si="19"/>
        <v>0</v>
      </c>
      <c r="I18" s="197">
        <f t="shared" si="20"/>
        <v>-200</v>
      </c>
      <c r="J18" s="199">
        <f t="shared" si="21"/>
        <v>0</v>
      </c>
      <c r="K18" s="99">
        <v>0</v>
      </c>
      <c r="L18" s="99">
        <v>0</v>
      </c>
      <c r="M18" s="197" t="e">
        <f t="shared" si="22"/>
        <v>#DIV/0!</v>
      </c>
      <c r="N18" s="99">
        <v>200</v>
      </c>
      <c r="O18" s="99">
        <v>0</v>
      </c>
      <c r="P18" s="197">
        <f t="shared" si="23"/>
        <v>0</v>
      </c>
      <c r="Q18" s="99">
        <v>0</v>
      </c>
      <c r="R18" s="99">
        <v>0</v>
      </c>
      <c r="S18" s="197" t="e">
        <f t="shared" si="24"/>
        <v>#DIV/0!</v>
      </c>
      <c r="T18" s="99">
        <v>0</v>
      </c>
      <c r="U18" s="99">
        <v>0</v>
      </c>
      <c r="V18" s="197" t="e">
        <f t="shared" si="25"/>
        <v>#DIV/0!</v>
      </c>
      <c r="W18" s="99">
        <v>0</v>
      </c>
      <c r="X18" s="99">
        <v>0</v>
      </c>
      <c r="Y18" s="197" t="e">
        <f t="shared" si="26"/>
        <v>#DIV/0!</v>
      </c>
      <c r="Z18" s="99">
        <v>0</v>
      </c>
      <c r="AA18" s="99">
        <v>0</v>
      </c>
      <c r="AB18" s="197" t="e">
        <f t="shared" si="27"/>
        <v>#DIV/0!</v>
      </c>
      <c r="AC18" s="99">
        <v>0</v>
      </c>
      <c r="AD18" s="99">
        <v>0</v>
      </c>
      <c r="AE18" s="197" t="e">
        <f t="shared" si="28"/>
        <v>#DIV/0!</v>
      </c>
      <c r="AF18" s="99">
        <v>0</v>
      </c>
      <c r="AG18" s="99">
        <v>0</v>
      </c>
      <c r="AH18" s="197" t="e">
        <f t="shared" si="29"/>
        <v>#DIV/0!</v>
      </c>
      <c r="AI18" s="99">
        <v>0</v>
      </c>
      <c r="AJ18" s="99">
        <v>0</v>
      </c>
      <c r="AK18" s="197" t="e">
        <f t="shared" si="30"/>
        <v>#DIV/0!</v>
      </c>
      <c r="AL18" s="99">
        <v>0</v>
      </c>
      <c r="AM18" s="99">
        <v>0</v>
      </c>
      <c r="AN18" s="197" t="e">
        <f t="shared" si="31"/>
        <v>#DIV/0!</v>
      </c>
      <c r="AO18" s="99">
        <v>0</v>
      </c>
      <c r="AP18" s="99">
        <v>0</v>
      </c>
      <c r="AQ18" s="197" t="e">
        <f t="shared" si="32"/>
        <v>#DIV/0!</v>
      </c>
      <c r="AR18" s="99">
        <v>0</v>
      </c>
      <c r="AS18" s="99">
        <v>0</v>
      </c>
      <c r="AT18" s="197" t="e">
        <f t="shared" si="33"/>
        <v>#DIV/0!</v>
      </c>
      <c r="AU18" s="165"/>
      <c r="AV18" s="165"/>
    </row>
    <row r="19" spans="1:48" s="97" customFormat="1" ht="24" customHeight="1">
      <c r="A19" s="172" t="s">
        <v>295</v>
      </c>
      <c r="B19" s="162" t="s">
        <v>286</v>
      </c>
      <c r="C19" s="164" t="s">
        <v>277</v>
      </c>
      <c r="D19" s="106" t="s">
        <v>41</v>
      </c>
      <c r="E19" s="199">
        <f t="shared" si="15"/>
        <v>100</v>
      </c>
      <c r="F19" s="199">
        <f t="shared" si="16"/>
        <v>0</v>
      </c>
      <c r="G19" s="197">
        <f t="shared" si="18"/>
        <v>100</v>
      </c>
      <c r="H19" s="197">
        <f t="shared" si="19"/>
        <v>0</v>
      </c>
      <c r="I19" s="197">
        <f t="shared" si="20"/>
        <v>-100</v>
      </c>
      <c r="J19" s="199">
        <f t="shared" si="21"/>
        <v>0</v>
      </c>
      <c r="K19" s="99">
        <f>K20</f>
        <v>0</v>
      </c>
      <c r="L19" s="99">
        <f>L20</f>
        <v>0</v>
      </c>
      <c r="M19" s="197" t="e">
        <f t="shared" si="22"/>
        <v>#DIV/0!</v>
      </c>
      <c r="N19" s="99">
        <f>N20</f>
        <v>0</v>
      </c>
      <c r="O19" s="99">
        <f>O20</f>
        <v>0</v>
      </c>
      <c r="P19" s="197" t="e">
        <f t="shared" si="23"/>
        <v>#DIV/0!</v>
      </c>
      <c r="Q19" s="99">
        <f>Q20</f>
        <v>0</v>
      </c>
      <c r="R19" s="99">
        <f>R20</f>
        <v>0</v>
      </c>
      <c r="S19" s="197" t="e">
        <f t="shared" si="24"/>
        <v>#DIV/0!</v>
      </c>
      <c r="T19" s="99">
        <f>T20</f>
        <v>100</v>
      </c>
      <c r="U19" s="99">
        <f>U20</f>
        <v>0</v>
      </c>
      <c r="V19" s="197">
        <f t="shared" si="25"/>
        <v>0</v>
      </c>
      <c r="W19" s="99">
        <f>W20</f>
        <v>0</v>
      </c>
      <c r="X19" s="99">
        <f>X20</f>
        <v>0</v>
      </c>
      <c r="Y19" s="197" t="e">
        <f t="shared" si="26"/>
        <v>#DIV/0!</v>
      </c>
      <c r="Z19" s="99">
        <f>Z20</f>
        <v>0</v>
      </c>
      <c r="AA19" s="99">
        <f>AA20</f>
        <v>0</v>
      </c>
      <c r="AB19" s="197" t="e">
        <f t="shared" si="27"/>
        <v>#DIV/0!</v>
      </c>
      <c r="AC19" s="99">
        <f>AC20</f>
        <v>0</v>
      </c>
      <c r="AD19" s="99">
        <f>AD20</f>
        <v>0</v>
      </c>
      <c r="AE19" s="197" t="e">
        <f t="shared" si="28"/>
        <v>#DIV/0!</v>
      </c>
      <c r="AF19" s="99">
        <f>AF20</f>
        <v>0</v>
      </c>
      <c r="AG19" s="99">
        <f>AG20</f>
        <v>0</v>
      </c>
      <c r="AH19" s="197" t="e">
        <f t="shared" si="29"/>
        <v>#DIV/0!</v>
      </c>
      <c r="AI19" s="99">
        <f>AI20</f>
        <v>0</v>
      </c>
      <c r="AJ19" s="99">
        <f>AJ20</f>
        <v>0</v>
      </c>
      <c r="AK19" s="197" t="e">
        <f t="shared" si="30"/>
        <v>#DIV/0!</v>
      </c>
      <c r="AL19" s="99">
        <f>AL20</f>
        <v>0</v>
      </c>
      <c r="AM19" s="99">
        <f>AM20</f>
        <v>0</v>
      </c>
      <c r="AN19" s="197" t="e">
        <f t="shared" si="31"/>
        <v>#DIV/0!</v>
      </c>
      <c r="AO19" s="99">
        <f>AO20</f>
        <v>0</v>
      </c>
      <c r="AP19" s="99">
        <f>AP20</f>
        <v>0</v>
      </c>
      <c r="AQ19" s="197" t="e">
        <f t="shared" si="32"/>
        <v>#DIV/0!</v>
      </c>
      <c r="AR19" s="99">
        <f>AR20</f>
        <v>0</v>
      </c>
      <c r="AS19" s="99">
        <f>AS20</f>
        <v>0</v>
      </c>
      <c r="AT19" s="197" t="e">
        <f t="shared" si="33"/>
        <v>#DIV/0!</v>
      </c>
      <c r="AU19" s="164"/>
      <c r="AV19" s="164"/>
    </row>
    <row r="20" spans="1:48" s="97" customFormat="1" ht="60" customHeight="1">
      <c r="A20" s="172"/>
      <c r="B20" s="163"/>
      <c r="C20" s="165"/>
      <c r="D20" s="95" t="s">
        <v>257</v>
      </c>
      <c r="E20" s="199">
        <f t="shared" si="15"/>
        <v>100</v>
      </c>
      <c r="F20" s="199">
        <f t="shared" si="16"/>
        <v>0</v>
      </c>
      <c r="G20" s="197">
        <f t="shared" si="18"/>
        <v>100</v>
      </c>
      <c r="H20" s="197">
        <f t="shared" si="19"/>
        <v>0</v>
      </c>
      <c r="I20" s="197">
        <f t="shared" si="20"/>
        <v>-100</v>
      </c>
      <c r="J20" s="199">
        <f t="shared" si="21"/>
        <v>0</v>
      </c>
      <c r="K20" s="99">
        <v>0</v>
      </c>
      <c r="L20" s="99">
        <v>0</v>
      </c>
      <c r="M20" s="197" t="e">
        <f t="shared" si="22"/>
        <v>#DIV/0!</v>
      </c>
      <c r="N20" s="99">
        <v>0</v>
      </c>
      <c r="O20" s="99">
        <v>0</v>
      </c>
      <c r="P20" s="197" t="e">
        <f t="shared" si="23"/>
        <v>#DIV/0!</v>
      </c>
      <c r="Q20" s="99">
        <v>0</v>
      </c>
      <c r="R20" s="99">
        <v>0</v>
      </c>
      <c r="S20" s="197" t="e">
        <f t="shared" si="24"/>
        <v>#DIV/0!</v>
      </c>
      <c r="T20" s="99">
        <v>100</v>
      </c>
      <c r="U20" s="99">
        <v>0</v>
      </c>
      <c r="V20" s="197">
        <f t="shared" si="25"/>
        <v>0</v>
      </c>
      <c r="W20" s="99">
        <v>0</v>
      </c>
      <c r="X20" s="99">
        <v>0</v>
      </c>
      <c r="Y20" s="197" t="e">
        <f t="shared" si="26"/>
        <v>#DIV/0!</v>
      </c>
      <c r="Z20" s="99">
        <v>0</v>
      </c>
      <c r="AA20" s="99">
        <v>0</v>
      </c>
      <c r="AB20" s="197" t="e">
        <f t="shared" si="27"/>
        <v>#DIV/0!</v>
      </c>
      <c r="AC20" s="99">
        <v>0</v>
      </c>
      <c r="AD20" s="99">
        <v>0</v>
      </c>
      <c r="AE20" s="197" t="e">
        <f t="shared" si="28"/>
        <v>#DIV/0!</v>
      </c>
      <c r="AF20" s="99">
        <v>0</v>
      </c>
      <c r="AG20" s="99">
        <v>0</v>
      </c>
      <c r="AH20" s="197" t="e">
        <f t="shared" si="29"/>
        <v>#DIV/0!</v>
      </c>
      <c r="AI20" s="99">
        <v>0</v>
      </c>
      <c r="AJ20" s="99">
        <v>0</v>
      </c>
      <c r="AK20" s="197" t="e">
        <f t="shared" si="30"/>
        <v>#DIV/0!</v>
      </c>
      <c r="AL20" s="99">
        <v>0</v>
      </c>
      <c r="AM20" s="99">
        <v>0</v>
      </c>
      <c r="AN20" s="197" t="e">
        <f t="shared" si="31"/>
        <v>#DIV/0!</v>
      </c>
      <c r="AO20" s="99">
        <v>0</v>
      </c>
      <c r="AP20" s="99">
        <v>0</v>
      </c>
      <c r="AQ20" s="197" t="e">
        <f t="shared" si="32"/>
        <v>#DIV/0!</v>
      </c>
      <c r="AR20" s="99">
        <v>0</v>
      </c>
      <c r="AS20" s="99">
        <v>0</v>
      </c>
      <c r="AT20" s="197" t="e">
        <f t="shared" si="33"/>
        <v>#DIV/0!</v>
      </c>
      <c r="AU20" s="165"/>
      <c r="AV20" s="165"/>
    </row>
    <row r="21" spans="1:48" s="97" customFormat="1" ht="24" customHeight="1">
      <c r="A21" s="172" t="s">
        <v>296</v>
      </c>
      <c r="B21" s="162" t="s">
        <v>287</v>
      </c>
      <c r="C21" s="164" t="s">
        <v>277</v>
      </c>
      <c r="D21" s="106" t="s">
        <v>41</v>
      </c>
      <c r="E21" s="199">
        <f t="shared" si="15"/>
        <v>90</v>
      </c>
      <c r="F21" s="199">
        <f t="shared" si="16"/>
        <v>90</v>
      </c>
      <c r="G21" s="197">
        <f t="shared" si="18"/>
        <v>0</v>
      </c>
      <c r="H21" s="197">
        <f t="shared" si="19"/>
        <v>0</v>
      </c>
      <c r="I21" s="197">
        <f t="shared" si="20"/>
        <v>0</v>
      </c>
      <c r="J21" s="199">
        <f t="shared" si="21"/>
        <v>100</v>
      </c>
      <c r="K21" s="99">
        <f>K22</f>
        <v>0</v>
      </c>
      <c r="L21" s="99">
        <f>L22</f>
        <v>0</v>
      </c>
      <c r="M21" s="197" t="e">
        <f t="shared" si="22"/>
        <v>#DIV/0!</v>
      </c>
      <c r="N21" s="99">
        <f>N22</f>
        <v>90</v>
      </c>
      <c r="O21" s="99">
        <f>O22</f>
        <v>0</v>
      </c>
      <c r="P21" s="197">
        <f t="shared" si="23"/>
        <v>0</v>
      </c>
      <c r="Q21" s="99">
        <f>Q22</f>
        <v>0</v>
      </c>
      <c r="R21" s="99">
        <f>R22</f>
        <v>90</v>
      </c>
      <c r="S21" s="197" t="e">
        <f t="shared" si="24"/>
        <v>#DIV/0!</v>
      </c>
      <c r="T21" s="99">
        <f>T22</f>
        <v>0</v>
      </c>
      <c r="U21" s="99">
        <f>U22</f>
        <v>0</v>
      </c>
      <c r="V21" s="197" t="e">
        <f t="shared" si="25"/>
        <v>#DIV/0!</v>
      </c>
      <c r="W21" s="99">
        <f>W22</f>
        <v>0</v>
      </c>
      <c r="X21" s="99">
        <f>X22</f>
        <v>0</v>
      </c>
      <c r="Y21" s="197" t="e">
        <f t="shared" si="26"/>
        <v>#DIV/0!</v>
      </c>
      <c r="Z21" s="99">
        <f>Z22</f>
        <v>0</v>
      </c>
      <c r="AA21" s="99">
        <f>AA22</f>
        <v>0</v>
      </c>
      <c r="AB21" s="197" t="e">
        <f t="shared" si="27"/>
        <v>#DIV/0!</v>
      </c>
      <c r="AC21" s="99">
        <f>AC22</f>
        <v>0</v>
      </c>
      <c r="AD21" s="99">
        <f>AD22</f>
        <v>0</v>
      </c>
      <c r="AE21" s="197" t="e">
        <f t="shared" si="28"/>
        <v>#DIV/0!</v>
      </c>
      <c r="AF21" s="99">
        <f>AF22</f>
        <v>0</v>
      </c>
      <c r="AG21" s="99">
        <f>AG22</f>
        <v>0</v>
      </c>
      <c r="AH21" s="197" t="e">
        <f t="shared" si="29"/>
        <v>#DIV/0!</v>
      </c>
      <c r="AI21" s="99">
        <f>AI22</f>
        <v>0</v>
      </c>
      <c r="AJ21" s="99">
        <f>AJ22</f>
        <v>0</v>
      </c>
      <c r="AK21" s="197" t="e">
        <f t="shared" si="30"/>
        <v>#DIV/0!</v>
      </c>
      <c r="AL21" s="99">
        <f>AL22</f>
        <v>0</v>
      </c>
      <c r="AM21" s="99">
        <f>AM22</f>
        <v>0</v>
      </c>
      <c r="AN21" s="197" t="e">
        <f t="shared" si="31"/>
        <v>#DIV/0!</v>
      </c>
      <c r="AO21" s="99">
        <f>AO22</f>
        <v>0</v>
      </c>
      <c r="AP21" s="99">
        <f>AP22</f>
        <v>0</v>
      </c>
      <c r="AQ21" s="197" t="e">
        <f t="shared" si="32"/>
        <v>#DIV/0!</v>
      </c>
      <c r="AR21" s="99">
        <f>AR22</f>
        <v>0</v>
      </c>
      <c r="AS21" s="99">
        <f>AS22</f>
        <v>0</v>
      </c>
      <c r="AT21" s="197" t="e">
        <f t="shared" si="33"/>
        <v>#DIV/0!</v>
      </c>
      <c r="AU21" s="164"/>
      <c r="AV21" s="164"/>
    </row>
    <row r="22" spans="1:48" s="97" customFormat="1" ht="30.75" customHeight="1">
      <c r="A22" s="172"/>
      <c r="B22" s="163"/>
      <c r="C22" s="165"/>
      <c r="D22" s="95" t="s">
        <v>257</v>
      </c>
      <c r="E22" s="199">
        <f t="shared" si="15"/>
        <v>90</v>
      </c>
      <c r="F22" s="199">
        <f t="shared" si="16"/>
        <v>90</v>
      </c>
      <c r="G22" s="197">
        <f t="shared" si="18"/>
        <v>0</v>
      </c>
      <c r="H22" s="197">
        <f t="shared" si="19"/>
        <v>0</v>
      </c>
      <c r="I22" s="197">
        <f t="shared" si="20"/>
        <v>0</v>
      </c>
      <c r="J22" s="199">
        <f t="shared" si="21"/>
        <v>100</v>
      </c>
      <c r="K22" s="99">
        <v>0</v>
      </c>
      <c r="L22" s="99">
        <v>0</v>
      </c>
      <c r="M22" s="197" t="e">
        <f t="shared" si="22"/>
        <v>#DIV/0!</v>
      </c>
      <c r="N22" s="99">
        <v>90</v>
      </c>
      <c r="O22" s="99">
        <v>0</v>
      </c>
      <c r="P22" s="197">
        <f t="shared" si="23"/>
        <v>0</v>
      </c>
      <c r="Q22" s="99">
        <v>0</v>
      </c>
      <c r="R22" s="99">
        <v>90</v>
      </c>
      <c r="S22" s="197" t="e">
        <f t="shared" si="24"/>
        <v>#DIV/0!</v>
      </c>
      <c r="T22" s="99">
        <v>0</v>
      </c>
      <c r="U22" s="99">
        <v>0</v>
      </c>
      <c r="V22" s="197" t="e">
        <f t="shared" si="25"/>
        <v>#DIV/0!</v>
      </c>
      <c r="W22" s="99">
        <v>0</v>
      </c>
      <c r="X22" s="99">
        <v>0</v>
      </c>
      <c r="Y22" s="197" t="e">
        <f t="shared" si="26"/>
        <v>#DIV/0!</v>
      </c>
      <c r="Z22" s="99">
        <v>0</v>
      </c>
      <c r="AA22" s="99">
        <v>0</v>
      </c>
      <c r="AB22" s="197" t="e">
        <f t="shared" si="27"/>
        <v>#DIV/0!</v>
      </c>
      <c r="AC22" s="99">
        <v>0</v>
      </c>
      <c r="AD22" s="99">
        <v>0</v>
      </c>
      <c r="AE22" s="197" t="e">
        <f t="shared" si="28"/>
        <v>#DIV/0!</v>
      </c>
      <c r="AF22" s="99">
        <v>0</v>
      </c>
      <c r="AG22" s="99">
        <v>0</v>
      </c>
      <c r="AH22" s="197" t="e">
        <f t="shared" si="29"/>
        <v>#DIV/0!</v>
      </c>
      <c r="AI22" s="99">
        <v>0</v>
      </c>
      <c r="AJ22" s="99">
        <v>0</v>
      </c>
      <c r="AK22" s="197" t="e">
        <f t="shared" si="30"/>
        <v>#DIV/0!</v>
      </c>
      <c r="AL22" s="99">
        <v>0</v>
      </c>
      <c r="AM22" s="99">
        <v>0</v>
      </c>
      <c r="AN22" s="197" t="e">
        <f t="shared" si="31"/>
        <v>#DIV/0!</v>
      </c>
      <c r="AO22" s="99">
        <v>0</v>
      </c>
      <c r="AP22" s="99">
        <v>0</v>
      </c>
      <c r="AQ22" s="197" t="e">
        <f t="shared" si="32"/>
        <v>#DIV/0!</v>
      </c>
      <c r="AR22" s="99">
        <v>0</v>
      </c>
      <c r="AS22" s="99">
        <v>0</v>
      </c>
      <c r="AT22" s="197" t="e">
        <f t="shared" si="33"/>
        <v>#DIV/0!</v>
      </c>
      <c r="AU22" s="165"/>
      <c r="AV22" s="165"/>
    </row>
    <row r="23" spans="1:48" s="97" customFormat="1" ht="24" customHeight="1">
      <c r="A23" s="172" t="s">
        <v>297</v>
      </c>
      <c r="B23" s="162" t="s">
        <v>288</v>
      </c>
      <c r="C23" s="164" t="s">
        <v>277</v>
      </c>
      <c r="D23" s="106" t="s">
        <v>41</v>
      </c>
      <c r="E23" s="199">
        <f t="shared" si="15"/>
        <v>0</v>
      </c>
      <c r="F23" s="199">
        <f t="shared" si="16"/>
        <v>0</v>
      </c>
      <c r="G23" s="197">
        <f t="shared" si="0"/>
        <v>0</v>
      </c>
      <c r="H23" s="197">
        <f t="shared" si="1"/>
        <v>0</v>
      </c>
      <c r="I23" s="197">
        <f t="shared" si="2"/>
        <v>0</v>
      </c>
      <c r="J23" s="199" t="e">
        <f aca="true" t="shared" si="34" ref="J23:J28">F23/E23*100</f>
        <v>#DIV/0!</v>
      </c>
      <c r="K23" s="99">
        <f>K24</f>
        <v>0</v>
      </c>
      <c r="L23" s="99">
        <f>L24</f>
        <v>0</v>
      </c>
      <c r="M23" s="197" t="e">
        <f t="shared" si="3"/>
        <v>#DIV/0!</v>
      </c>
      <c r="N23" s="99">
        <f>N24</f>
        <v>0</v>
      </c>
      <c r="O23" s="99">
        <f>O24</f>
        <v>0</v>
      </c>
      <c r="P23" s="197" t="e">
        <f t="shared" si="4"/>
        <v>#DIV/0!</v>
      </c>
      <c r="Q23" s="99">
        <f>Q24</f>
        <v>0</v>
      </c>
      <c r="R23" s="99">
        <f>R24</f>
        <v>0</v>
      </c>
      <c r="S23" s="197" t="e">
        <f t="shared" si="5"/>
        <v>#DIV/0!</v>
      </c>
      <c r="T23" s="99">
        <f>T24</f>
        <v>0</v>
      </c>
      <c r="U23" s="99">
        <f>U24</f>
        <v>0</v>
      </c>
      <c r="V23" s="197" t="e">
        <f t="shared" si="6"/>
        <v>#DIV/0!</v>
      </c>
      <c r="W23" s="99">
        <f>W24</f>
        <v>0</v>
      </c>
      <c r="X23" s="99">
        <f>X24</f>
        <v>0</v>
      </c>
      <c r="Y23" s="197" t="e">
        <f t="shared" si="7"/>
        <v>#DIV/0!</v>
      </c>
      <c r="Z23" s="99">
        <f>Z24</f>
        <v>0</v>
      </c>
      <c r="AA23" s="99">
        <f>AA24</f>
        <v>0</v>
      </c>
      <c r="AB23" s="197" t="e">
        <f t="shared" si="8"/>
        <v>#DIV/0!</v>
      </c>
      <c r="AC23" s="99">
        <f>AC24</f>
        <v>0</v>
      </c>
      <c r="AD23" s="99">
        <f>AD24</f>
        <v>0</v>
      </c>
      <c r="AE23" s="197" t="e">
        <f t="shared" si="9"/>
        <v>#DIV/0!</v>
      </c>
      <c r="AF23" s="99">
        <f>AF24</f>
        <v>0</v>
      </c>
      <c r="AG23" s="99">
        <f>AG24</f>
        <v>0</v>
      </c>
      <c r="AH23" s="197" t="e">
        <f t="shared" si="10"/>
        <v>#DIV/0!</v>
      </c>
      <c r="AI23" s="99">
        <f>AI24</f>
        <v>0</v>
      </c>
      <c r="AJ23" s="99">
        <f>AJ24</f>
        <v>0</v>
      </c>
      <c r="AK23" s="197" t="e">
        <f t="shared" si="11"/>
        <v>#DIV/0!</v>
      </c>
      <c r="AL23" s="99">
        <f>AL24</f>
        <v>0</v>
      </c>
      <c r="AM23" s="99">
        <f>AM24</f>
        <v>0</v>
      </c>
      <c r="AN23" s="197" t="e">
        <f t="shared" si="12"/>
        <v>#DIV/0!</v>
      </c>
      <c r="AO23" s="99">
        <f>AO24</f>
        <v>0</v>
      </c>
      <c r="AP23" s="99">
        <f>AP24</f>
        <v>0</v>
      </c>
      <c r="AQ23" s="197" t="e">
        <f t="shared" si="13"/>
        <v>#DIV/0!</v>
      </c>
      <c r="AR23" s="99">
        <f>AR24</f>
        <v>0</v>
      </c>
      <c r="AS23" s="99">
        <f>AS24</f>
        <v>0</v>
      </c>
      <c r="AT23" s="197" t="e">
        <f t="shared" si="14"/>
        <v>#DIV/0!</v>
      </c>
      <c r="AU23" s="164"/>
      <c r="AV23" s="173"/>
    </row>
    <row r="24" spans="1:48" s="97" customFormat="1" ht="76.5" customHeight="1">
      <c r="A24" s="172"/>
      <c r="B24" s="163"/>
      <c r="C24" s="165"/>
      <c r="D24" s="95" t="s">
        <v>257</v>
      </c>
      <c r="E24" s="199">
        <f t="shared" si="15"/>
        <v>0</v>
      </c>
      <c r="F24" s="199">
        <f t="shared" si="16"/>
        <v>0</v>
      </c>
      <c r="G24" s="197">
        <f t="shared" si="0"/>
        <v>0</v>
      </c>
      <c r="H24" s="197">
        <f t="shared" si="1"/>
        <v>0</v>
      </c>
      <c r="I24" s="197">
        <f t="shared" si="2"/>
        <v>0</v>
      </c>
      <c r="J24" s="199" t="e">
        <f t="shared" si="34"/>
        <v>#DIV/0!</v>
      </c>
      <c r="K24" s="99">
        <v>0</v>
      </c>
      <c r="L24" s="99">
        <v>0</v>
      </c>
      <c r="M24" s="197" t="e">
        <f t="shared" si="3"/>
        <v>#DIV/0!</v>
      </c>
      <c r="N24" s="99">
        <v>0</v>
      </c>
      <c r="O24" s="99">
        <v>0</v>
      </c>
      <c r="P24" s="197" t="e">
        <f t="shared" si="4"/>
        <v>#DIV/0!</v>
      </c>
      <c r="Q24" s="99">
        <v>0</v>
      </c>
      <c r="R24" s="99">
        <v>0</v>
      </c>
      <c r="S24" s="197" t="e">
        <f t="shared" si="5"/>
        <v>#DIV/0!</v>
      </c>
      <c r="T24" s="99">
        <v>0</v>
      </c>
      <c r="U24" s="99">
        <v>0</v>
      </c>
      <c r="V24" s="197" t="e">
        <f t="shared" si="6"/>
        <v>#DIV/0!</v>
      </c>
      <c r="W24" s="99">
        <v>0</v>
      </c>
      <c r="X24" s="99">
        <v>0</v>
      </c>
      <c r="Y24" s="197" t="e">
        <f t="shared" si="7"/>
        <v>#DIV/0!</v>
      </c>
      <c r="Z24" s="99">
        <v>0</v>
      </c>
      <c r="AA24" s="99">
        <v>0</v>
      </c>
      <c r="AB24" s="197" t="e">
        <f t="shared" si="8"/>
        <v>#DIV/0!</v>
      </c>
      <c r="AC24" s="99">
        <v>0</v>
      </c>
      <c r="AD24" s="99">
        <v>0</v>
      </c>
      <c r="AE24" s="197" t="e">
        <f t="shared" si="9"/>
        <v>#DIV/0!</v>
      </c>
      <c r="AF24" s="99">
        <v>0</v>
      </c>
      <c r="AG24" s="99">
        <v>0</v>
      </c>
      <c r="AH24" s="197" t="e">
        <f t="shared" si="10"/>
        <v>#DIV/0!</v>
      </c>
      <c r="AI24" s="99">
        <v>0</v>
      </c>
      <c r="AJ24" s="99">
        <v>0</v>
      </c>
      <c r="AK24" s="197" t="e">
        <f t="shared" si="11"/>
        <v>#DIV/0!</v>
      </c>
      <c r="AL24" s="99">
        <v>0</v>
      </c>
      <c r="AM24" s="99">
        <v>0</v>
      </c>
      <c r="AN24" s="197" t="e">
        <f t="shared" si="12"/>
        <v>#DIV/0!</v>
      </c>
      <c r="AO24" s="99">
        <v>0</v>
      </c>
      <c r="AP24" s="99">
        <v>0</v>
      </c>
      <c r="AQ24" s="197" t="e">
        <f t="shared" si="13"/>
        <v>#DIV/0!</v>
      </c>
      <c r="AR24" s="99">
        <v>0</v>
      </c>
      <c r="AS24" s="99">
        <v>0</v>
      </c>
      <c r="AT24" s="197" t="e">
        <f t="shared" si="14"/>
        <v>#DIV/0!</v>
      </c>
      <c r="AU24" s="165"/>
      <c r="AV24" s="174"/>
    </row>
    <row r="25" spans="1:48" s="97" customFormat="1" ht="33" customHeight="1" hidden="1">
      <c r="A25" s="187" t="s">
        <v>8</v>
      </c>
      <c r="B25" s="190" t="s">
        <v>269</v>
      </c>
      <c r="C25" s="164" t="s">
        <v>276</v>
      </c>
      <c r="D25" s="106" t="s">
        <v>41</v>
      </c>
      <c r="E25" s="100">
        <f aca="true" t="shared" si="35" ref="E25:E31">K25+N25+Q25+T25+W25+Z25+AC25+AF25+AI25+AL25+AO25+AS25</f>
        <v>0</v>
      </c>
      <c r="F25" s="100">
        <f>F26</f>
        <v>0</v>
      </c>
      <c r="G25" s="197">
        <f t="shared" si="0"/>
        <v>0</v>
      </c>
      <c r="H25" s="197">
        <f t="shared" si="1"/>
        <v>0</v>
      </c>
      <c r="I25" s="197">
        <f t="shared" si="2"/>
        <v>0</v>
      </c>
      <c r="J25" s="199" t="e">
        <f t="shared" si="34"/>
        <v>#DIV/0!</v>
      </c>
      <c r="K25" s="100">
        <v>0</v>
      </c>
      <c r="L25" s="100">
        <v>0</v>
      </c>
      <c r="M25" s="197" t="e">
        <f t="shared" si="3"/>
        <v>#DIV/0!</v>
      </c>
      <c r="N25" s="100">
        <v>0</v>
      </c>
      <c r="O25" s="100">
        <v>0</v>
      </c>
      <c r="P25" s="197" t="e">
        <f t="shared" si="4"/>
        <v>#DIV/0!</v>
      </c>
      <c r="Q25" s="100">
        <v>0</v>
      </c>
      <c r="R25" s="100">
        <v>0</v>
      </c>
      <c r="S25" s="197" t="e">
        <f t="shared" si="5"/>
        <v>#DIV/0!</v>
      </c>
      <c r="T25" s="100">
        <v>0</v>
      </c>
      <c r="U25" s="100">
        <v>0</v>
      </c>
      <c r="V25" s="197" t="e">
        <f t="shared" si="6"/>
        <v>#DIV/0!</v>
      </c>
      <c r="W25" s="100">
        <v>0</v>
      </c>
      <c r="X25" s="100"/>
      <c r="Y25" s="197" t="e">
        <f t="shared" si="7"/>
        <v>#DIV/0!</v>
      </c>
      <c r="Z25" s="100">
        <v>0</v>
      </c>
      <c r="AA25" s="100"/>
      <c r="AB25" s="197" t="e">
        <f t="shared" si="8"/>
        <v>#DIV/0!</v>
      </c>
      <c r="AC25" s="100">
        <v>0</v>
      </c>
      <c r="AD25" s="100"/>
      <c r="AE25" s="197" t="e">
        <f t="shared" si="9"/>
        <v>#DIV/0!</v>
      </c>
      <c r="AF25" s="100">
        <v>0</v>
      </c>
      <c r="AG25" s="100"/>
      <c r="AH25" s="197" t="e">
        <f t="shared" si="10"/>
        <v>#DIV/0!</v>
      </c>
      <c r="AI25" s="100">
        <v>0</v>
      </c>
      <c r="AJ25" s="100"/>
      <c r="AK25" s="197" t="e">
        <f t="shared" si="11"/>
        <v>#DIV/0!</v>
      </c>
      <c r="AL25" s="100">
        <v>0</v>
      </c>
      <c r="AM25" s="100"/>
      <c r="AN25" s="197" t="e">
        <f t="shared" si="12"/>
        <v>#DIV/0!</v>
      </c>
      <c r="AO25" s="100">
        <v>0</v>
      </c>
      <c r="AP25" s="100"/>
      <c r="AQ25" s="197" t="e">
        <f t="shared" si="13"/>
        <v>#DIV/0!</v>
      </c>
      <c r="AR25" s="100">
        <v>0</v>
      </c>
      <c r="AS25" s="100"/>
      <c r="AT25" s="197" t="e">
        <f t="shared" si="14"/>
        <v>#DIV/0!</v>
      </c>
      <c r="AU25" s="108"/>
      <c r="AV25" s="98"/>
    </row>
    <row r="26" spans="1:48" s="97" customFormat="1" ht="37.5" customHeight="1" hidden="1">
      <c r="A26" s="188"/>
      <c r="B26" s="191"/>
      <c r="C26" s="165"/>
      <c r="D26" s="95" t="s">
        <v>257</v>
      </c>
      <c r="E26" s="100">
        <f t="shared" si="35"/>
        <v>0</v>
      </c>
      <c r="F26" s="107">
        <v>0</v>
      </c>
      <c r="G26" s="197">
        <f t="shared" si="0"/>
        <v>0</v>
      </c>
      <c r="H26" s="197">
        <f t="shared" si="1"/>
        <v>0</v>
      </c>
      <c r="I26" s="197">
        <f t="shared" si="2"/>
        <v>0</v>
      </c>
      <c r="J26" s="199" t="e">
        <f t="shared" si="34"/>
        <v>#DIV/0!</v>
      </c>
      <c r="K26" s="107">
        <v>0</v>
      </c>
      <c r="L26" s="107">
        <v>0</v>
      </c>
      <c r="M26" s="197" t="e">
        <f t="shared" si="3"/>
        <v>#DIV/0!</v>
      </c>
      <c r="N26" s="107">
        <v>0</v>
      </c>
      <c r="O26" s="107">
        <v>0</v>
      </c>
      <c r="P26" s="197" t="e">
        <f t="shared" si="4"/>
        <v>#DIV/0!</v>
      </c>
      <c r="Q26" s="107">
        <v>0</v>
      </c>
      <c r="R26" s="107">
        <v>0</v>
      </c>
      <c r="S26" s="197" t="e">
        <f t="shared" si="5"/>
        <v>#DIV/0!</v>
      </c>
      <c r="T26" s="107">
        <v>0</v>
      </c>
      <c r="U26" s="107">
        <v>0</v>
      </c>
      <c r="V26" s="197" t="e">
        <f t="shared" si="6"/>
        <v>#DIV/0!</v>
      </c>
      <c r="W26" s="107">
        <v>0</v>
      </c>
      <c r="X26" s="107"/>
      <c r="Y26" s="197" t="e">
        <f t="shared" si="7"/>
        <v>#DIV/0!</v>
      </c>
      <c r="Z26" s="107">
        <v>0</v>
      </c>
      <c r="AA26" s="107"/>
      <c r="AB26" s="197" t="e">
        <f t="shared" si="8"/>
        <v>#DIV/0!</v>
      </c>
      <c r="AC26" s="107">
        <v>0</v>
      </c>
      <c r="AD26" s="107"/>
      <c r="AE26" s="197" t="e">
        <f t="shared" si="9"/>
        <v>#DIV/0!</v>
      </c>
      <c r="AF26" s="107">
        <v>0</v>
      </c>
      <c r="AG26" s="107"/>
      <c r="AH26" s="197" t="e">
        <f t="shared" si="10"/>
        <v>#DIV/0!</v>
      </c>
      <c r="AI26" s="107">
        <v>0</v>
      </c>
      <c r="AJ26" s="107"/>
      <c r="AK26" s="197" t="e">
        <f t="shared" si="11"/>
        <v>#DIV/0!</v>
      </c>
      <c r="AL26" s="107">
        <v>0</v>
      </c>
      <c r="AM26" s="107"/>
      <c r="AN26" s="197" t="e">
        <f t="shared" si="12"/>
        <v>#DIV/0!</v>
      </c>
      <c r="AO26" s="107">
        <v>0</v>
      </c>
      <c r="AP26" s="107"/>
      <c r="AQ26" s="197" t="e">
        <f t="shared" si="13"/>
        <v>#DIV/0!</v>
      </c>
      <c r="AR26" s="107">
        <v>0</v>
      </c>
      <c r="AS26" s="107"/>
      <c r="AT26" s="197" t="e">
        <f t="shared" si="14"/>
        <v>#DIV/0!</v>
      </c>
      <c r="AU26" s="108"/>
      <c r="AV26" s="98"/>
    </row>
    <row r="27" spans="1:48" s="97" customFormat="1" ht="13.5" customHeight="1">
      <c r="A27" s="158" t="s">
        <v>265</v>
      </c>
      <c r="B27" s="200" t="s">
        <v>289</v>
      </c>
      <c r="C27" s="164"/>
      <c r="D27" s="106" t="s">
        <v>41</v>
      </c>
      <c r="E27" s="100">
        <f>K27+N27+Q27+T27+W27+Z27+AC27+AF27+AI27+AL27+AO27+AR27</f>
        <v>871.4000000000001</v>
      </c>
      <c r="F27" s="100">
        <f>L27+O27+R27+U27+X27+AA27+AD27+AG27+AJ27+AM27+AP27+AT27</f>
        <v>200</v>
      </c>
      <c r="G27" s="197">
        <f t="shared" si="0"/>
        <v>671.4000000000001</v>
      </c>
      <c r="H27" s="197">
        <f t="shared" si="1"/>
        <v>0</v>
      </c>
      <c r="I27" s="197">
        <f t="shared" si="2"/>
        <v>-671.4000000000001</v>
      </c>
      <c r="J27" s="199">
        <f t="shared" si="34"/>
        <v>22.951572182694512</v>
      </c>
      <c r="K27" s="100">
        <f>K28</f>
        <v>0</v>
      </c>
      <c r="L27" s="100">
        <f>L28</f>
        <v>0</v>
      </c>
      <c r="M27" s="197" t="e">
        <f t="shared" si="3"/>
        <v>#DIV/0!</v>
      </c>
      <c r="N27" s="100">
        <f>N28</f>
        <v>200</v>
      </c>
      <c r="O27" s="100">
        <f>O28</f>
        <v>0</v>
      </c>
      <c r="P27" s="197">
        <f t="shared" si="4"/>
        <v>0</v>
      </c>
      <c r="Q27" s="100">
        <f>Q28</f>
        <v>200</v>
      </c>
      <c r="R27" s="100">
        <f>R28</f>
        <v>200</v>
      </c>
      <c r="S27" s="197">
        <f t="shared" si="5"/>
        <v>100</v>
      </c>
      <c r="T27" s="100">
        <f>T28</f>
        <v>0</v>
      </c>
      <c r="U27" s="100">
        <f>U28</f>
        <v>0</v>
      </c>
      <c r="V27" s="197" t="e">
        <f t="shared" si="6"/>
        <v>#DIV/0!</v>
      </c>
      <c r="W27" s="100">
        <f>W28</f>
        <v>0</v>
      </c>
      <c r="X27" s="100">
        <f>X28</f>
        <v>0</v>
      </c>
      <c r="Y27" s="197" t="e">
        <f t="shared" si="7"/>
        <v>#DIV/0!</v>
      </c>
      <c r="Z27" s="100">
        <f>Z28</f>
        <v>185.2</v>
      </c>
      <c r="AA27" s="100">
        <f>AA28</f>
        <v>0</v>
      </c>
      <c r="AB27" s="197">
        <f t="shared" si="8"/>
        <v>0</v>
      </c>
      <c r="AC27" s="100">
        <f>AC28</f>
        <v>0</v>
      </c>
      <c r="AD27" s="100">
        <f>AD28</f>
        <v>0</v>
      </c>
      <c r="AE27" s="197" t="e">
        <f t="shared" si="9"/>
        <v>#DIV/0!</v>
      </c>
      <c r="AF27" s="100">
        <f>AF28</f>
        <v>286.2</v>
      </c>
      <c r="AG27" s="100">
        <f>AG28</f>
        <v>0</v>
      </c>
      <c r="AH27" s="197">
        <f t="shared" si="10"/>
        <v>0</v>
      </c>
      <c r="AI27" s="100">
        <f>AI28</f>
        <v>0</v>
      </c>
      <c r="AJ27" s="100">
        <f>AJ28</f>
        <v>0</v>
      </c>
      <c r="AK27" s="197"/>
      <c r="AL27" s="100">
        <f>AL28</f>
        <v>0</v>
      </c>
      <c r="AM27" s="100">
        <f>AM28</f>
        <v>0</v>
      </c>
      <c r="AN27" s="197"/>
      <c r="AO27" s="100">
        <f>AO28</f>
        <v>0</v>
      </c>
      <c r="AP27" s="100">
        <f>AP28</f>
        <v>0</v>
      </c>
      <c r="AQ27" s="197"/>
      <c r="AR27" s="100">
        <f>AR28</f>
        <v>0</v>
      </c>
      <c r="AS27" s="100">
        <f>AS28</f>
        <v>0</v>
      </c>
      <c r="AT27" s="197"/>
      <c r="AU27" s="173"/>
      <c r="AV27" s="173"/>
    </row>
    <row r="28" spans="1:48" s="97" customFormat="1" ht="21" customHeight="1">
      <c r="A28" s="159"/>
      <c r="B28" s="201"/>
      <c r="C28" s="165"/>
      <c r="D28" s="109" t="s">
        <v>257</v>
      </c>
      <c r="E28" s="100">
        <f>E32+E36</f>
        <v>871.4000000000001</v>
      </c>
      <c r="F28" s="100">
        <f>L28+O28+R28+U28+X28+AA28+AD28+AG28+AJ28+AM28+AP28+AS28</f>
        <v>200</v>
      </c>
      <c r="G28" s="197">
        <f t="shared" si="0"/>
        <v>671.4000000000001</v>
      </c>
      <c r="H28" s="197">
        <f t="shared" si="1"/>
        <v>0</v>
      </c>
      <c r="I28" s="197">
        <f t="shared" si="2"/>
        <v>-671.4000000000001</v>
      </c>
      <c r="J28" s="199">
        <f t="shared" si="34"/>
        <v>22.951572182694512</v>
      </c>
      <c r="K28" s="107">
        <f>K33+K37</f>
        <v>0</v>
      </c>
      <c r="L28" s="107">
        <f>L33+L37</f>
        <v>0</v>
      </c>
      <c r="M28" s="197" t="e">
        <f t="shared" si="3"/>
        <v>#DIV/0!</v>
      </c>
      <c r="N28" s="107">
        <f>N33+N37</f>
        <v>200</v>
      </c>
      <c r="O28" s="107">
        <f>O33+O37</f>
        <v>0</v>
      </c>
      <c r="P28" s="197">
        <f t="shared" si="4"/>
        <v>0</v>
      </c>
      <c r="Q28" s="107">
        <f>Q33+Q37</f>
        <v>200</v>
      </c>
      <c r="R28" s="107">
        <f>R33+R37</f>
        <v>200</v>
      </c>
      <c r="S28" s="197">
        <f t="shared" si="5"/>
        <v>100</v>
      </c>
      <c r="T28" s="107">
        <f>T33+T37</f>
        <v>0</v>
      </c>
      <c r="U28" s="107">
        <f>U33+U37</f>
        <v>0</v>
      </c>
      <c r="V28" s="197" t="e">
        <f t="shared" si="6"/>
        <v>#DIV/0!</v>
      </c>
      <c r="W28" s="107">
        <f>W33+W37</f>
        <v>0</v>
      </c>
      <c r="X28" s="107">
        <f>X33+X37</f>
        <v>0</v>
      </c>
      <c r="Y28" s="197" t="e">
        <f t="shared" si="7"/>
        <v>#DIV/0!</v>
      </c>
      <c r="Z28" s="107">
        <f>Z33+Z37</f>
        <v>185.2</v>
      </c>
      <c r="AA28" s="107">
        <f>AA33+AA37</f>
        <v>0</v>
      </c>
      <c r="AB28" s="197">
        <f t="shared" si="8"/>
        <v>0</v>
      </c>
      <c r="AC28" s="107">
        <f>AC33+AC37</f>
        <v>0</v>
      </c>
      <c r="AD28" s="107">
        <f>AD33+AD37</f>
        <v>0</v>
      </c>
      <c r="AE28" s="197" t="e">
        <f t="shared" si="9"/>
        <v>#DIV/0!</v>
      </c>
      <c r="AF28" s="107">
        <f>AF33+AF37</f>
        <v>286.2</v>
      </c>
      <c r="AG28" s="107">
        <f>AG33+AG37</f>
        <v>0</v>
      </c>
      <c r="AH28" s="197">
        <f t="shared" si="10"/>
        <v>0</v>
      </c>
      <c r="AI28" s="107">
        <f>AI33+AI37</f>
        <v>0</v>
      </c>
      <c r="AJ28" s="107">
        <f>AJ33+AJ37</f>
        <v>0</v>
      </c>
      <c r="AK28" s="197" t="e">
        <f t="shared" si="11"/>
        <v>#DIV/0!</v>
      </c>
      <c r="AL28" s="107">
        <f>AL33+AL37</f>
        <v>0</v>
      </c>
      <c r="AM28" s="107">
        <f>AM33+AM37</f>
        <v>0</v>
      </c>
      <c r="AN28" s="197" t="e">
        <f t="shared" si="12"/>
        <v>#DIV/0!</v>
      </c>
      <c r="AO28" s="107">
        <f>AO33+AO37</f>
        <v>0</v>
      </c>
      <c r="AP28" s="107">
        <f>AP33+AP37</f>
        <v>0</v>
      </c>
      <c r="AQ28" s="197" t="e">
        <f t="shared" si="13"/>
        <v>#DIV/0!</v>
      </c>
      <c r="AR28" s="107">
        <f>AR33+AR37</f>
        <v>0</v>
      </c>
      <c r="AS28" s="107">
        <f>AS33+AS37</f>
        <v>0</v>
      </c>
      <c r="AT28" s="197" t="e">
        <f t="shared" si="14"/>
        <v>#DIV/0!</v>
      </c>
      <c r="AU28" s="174"/>
      <c r="AV28" s="174"/>
    </row>
    <row r="29" spans="1:48" s="97" customFormat="1" ht="15.75" customHeight="1" hidden="1">
      <c r="A29" s="187" t="s">
        <v>16</v>
      </c>
      <c r="B29" s="190" t="s">
        <v>270</v>
      </c>
      <c r="C29" s="164" t="s">
        <v>275</v>
      </c>
      <c r="D29" s="106" t="s">
        <v>41</v>
      </c>
      <c r="E29" s="100">
        <f t="shared" si="35"/>
        <v>0</v>
      </c>
      <c r="F29" s="100">
        <f>F30+F31</f>
        <v>0</v>
      </c>
      <c r="G29" s="197">
        <f t="shared" si="0"/>
        <v>0</v>
      </c>
      <c r="H29" s="197">
        <f t="shared" si="1"/>
        <v>0</v>
      </c>
      <c r="I29" s="197">
        <f t="shared" si="2"/>
        <v>0</v>
      </c>
      <c r="J29" s="199" t="e">
        <f aca="true" t="shared" si="36" ref="J29:J43">F29/E29*100</f>
        <v>#DIV/0!</v>
      </c>
      <c r="K29" s="100"/>
      <c r="L29" s="100"/>
      <c r="M29" s="197" t="e">
        <f t="shared" si="3"/>
        <v>#DIV/0!</v>
      </c>
      <c r="N29" s="100"/>
      <c r="O29" s="100"/>
      <c r="P29" s="197" t="e">
        <f t="shared" si="4"/>
        <v>#DIV/0!</v>
      </c>
      <c r="Q29" s="100"/>
      <c r="R29" s="100"/>
      <c r="S29" s="197" t="e">
        <f t="shared" si="5"/>
        <v>#DIV/0!</v>
      </c>
      <c r="T29" s="100"/>
      <c r="U29" s="100"/>
      <c r="V29" s="197" t="e">
        <f t="shared" si="6"/>
        <v>#DIV/0!</v>
      </c>
      <c r="W29" s="100"/>
      <c r="X29" s="100"/>
      <c r="Y29" s="197" t="e">
        <f t="shared" si="7"/>
        <v>#DIV/0!</v>
      </c>
      <c r="Z29" s="100"/>
      <c r="AA29" s="100"/>
      <c r="AB29" s="197" t="e">
        <f t="shared" si="8"/>
        <v>#DIV/0!</v>
      </c>
      <c r="AC29" s="100"/>
      <c r="AD29" s="100">
        <v>0</v>
      </c>
      <c r="AE29" s="197" t="e">
        <f t="shared" si="9"/>
        <v>#DIV/0!</v>
      </c>
      <c r="AF29" s="100"/>
      <c r="AG29" s="100"/>
      <c r="AH29" s="197" t="e">
        <f t="shared" si="10"/>
        <v>#DIV/0!</v>
      </c>
      <c r="AI29" s="100"/>
      <c r="AJ29" s="100"/>
      <c r="AK29" s="197" t="e">
        <f t="shared" si="11"/>
        <v>#DIV/0!</v>
      </c>
      <c r="AL29" s="100"/>
      <c r="AM29" s="100"/>
      <c r="AN29" s="197" t="e">
        <f t="shared" si="12"/>
        <v>#DIV/0!</v>
      </c>
      <c r="AO29" s="100"/>
      <c r="AP29" s="100"/>
      <c r="AQ29" s="197" t="e">
        <f t="shared" si="13"/>
        <v>#DIV/0!</v>
      </c>
      <c r="AR29" s="100"/>
      <c r="AS29" s="100"/>
      <c r="AT29" s="197" t="e">
        <f t="shared" si="14"/>
        <v>#DIV/0!</v>
      </c>
      <c r="AU29" s="98"/>
      <c r="AV29" s="98"/>
    </row>
    <row r="30" spans="1:48" s="97" customFormat="1" ht="27.75" customHeight="1" hidden="1">
      <c r="A30" s="193"/>
      <c r="B30" s="192"/>
      <c r="C30" s="194"/>
      <c r="D30" s="109" t="s">
        <v>257</v>
      </c>
      <c r="E30" s="100">
        <f t="shared" si="35"/>
        <v>0</v>
      </c>
      <c r="F30" s="107">
        <v>0</v>
      </c>
      <c r="G30" s="197">
        <f t="shared" si="0"/>
        <v>0</v>
      </c>
      <c r="H30" s="197">
        <f t="shared" si="1"/>
        <v>0</v>
      </c>
      <c r="I30" s="197">
        <f t="shared" si="2"/>
        <v>0</v>
      </c>
      <c r="J30" s="199" t="e">
        <f t="shared" si="36"/>
        <v>#DIV/0!</v>
      </c>
      <c r="K30" s="107"/>
      <c r="L30" s="107"/>
      <c r="M30" s="197" t="e">
        <f t="shared" si="3"/>
        <v>#DIV/0!</v>
      </c>
      <c r="N30" s="107"/>
      <c r="O30" s="107"/>
      <c r="P30" s="197" t="e">
        <f t="shared" si="4"/>
        <v>#DIV/0!</v>
      </c>
      <c r="Q30" s="107"/>
      <c r="R30" s="107"/>
      <c r="S30" s="197" t="e">
        <f t="shared" si="5"/>
        <v>#DIV/0!</v>
      </c>
      <c r="T30" s="107"/>
      <c r="U30" s="107"/>
      <c r="V30" s="197" t="e">
        <f t="shared" si="6"/>
        <v>#DIV/0!</v>
      </c>
      <c r="W30" s="107"/>
      <c r="X30" s="107"/>
      <c r="Y30" s="197" t="e">
        <f t="shared" si="7"/>
        <v>#DIV/0!</v>
      </c>
      <c r="Z30" s="107"/>
      <c r="AA30" s="107"/>
      <c r="AB30" s="197" t="e">
        <f t="shared" si="8"/>
        <v>#DIV/0!</v>
      </c>
      <c r="AC30" s="107"/>
      <c r="AD30" s="107"/>
      <c r="AE30" s="197" t="e">
        <f t="shared" si="9"/>
        <v>#DIV/0!</v>
      </c>
      <c r="AF30" s="107"/>
      <c r="AG30" s="107"/>
      <c r="AH30" s="197" t="e">
        <f t="shared" si="10"/>
        <v>#DIV/0!</v>
      </c>
      <c r="AI30" s="107"/>
      <c r="AJ30" s="107"/>
      <c r="AK30" s="197" t="e">
        <f t="shared" si="11"/>
        <v>#DIV/0!</v>
      </c>
      <c r="AL30" s="107"/>
      <c r="AM30" s="107"/>
      <c r="AN30" s="197" t="e">
        <f t="shared" si="12"/>
        <v>#DIV/0!</v>
      </c>
      <c r="AO30" s="107"/>
      <c r="AP30" s="107"/>
      <c r="AQ30" s="197" t="e">
        <f t="shared" si="13"/>
        <v>#DIV/0!</v>
      </c>
      <c r="AR30" s="107"/>
      <c r="AS30" s="107"/>
      <c r="AT30" s="197" t="e">
        <f t="shared" si="14"/>
        <v>#DIV/0!</v>
      </c>
      <c r="AU30" s="98"/>
      <c r="AV30" s="98"/>
    </row>
    <row r="31" spans="1:48" s="97" customFormat="1" ht="48.75" customHeight="1" hidden="1">
      <c r="A31" s="188"/>
      <c r="B31" s="191"/>
      <c r="C31" s="165"/>
      <c r="D31" s="109" t="s">
        <v>271</v>
      </c>
      <c r="E31" s="100">
        <f t="shared" si="35"/>
        <v>0</v>
      </c>
      <c r="F31" s="107">
        <v>0</v>
      </c>
      <c r="G31" s="197">
        <f t="shared" si="0"/>
        <v>0</v>
      </c>
      <c r="H31" s="197">
        <f t="shared" si="1"/>
        <v>0</v>
      </c>
      <c r="I31" s="197">
        <f t="shared" si="2"/>
        <v>0</v>
      </c>
      <c r="J31" s="199" t="e">
        <f t="shared" si="36"/>
        <v>#DIV/0!</v>
      </c>
      <c r="K31" s="107"/>
      <c r="L31" s="107"/>
      <c r="M31" s="197" t="e">
        <f t="shared" si="3"/>
        <v>#DIV/0!</v>
      </c>
      <c r="N31" s="107"/>
      <c r="O31" s="107"/>
      <c r="P31" s="197" t="e">
        <f t="shared" si="4"/>
        <v>#DIV/0!</v>
      </c>
      <c r="Q31" s="107"/>
      <c r="R31" s="107"/>
      <c r="S31" s="197" t="e">
        <f t="shared" si="5"/>
        <v>#DIV/0!</v>
      </c>
      <c r="T31" s="107"/>
      <c r="U31" s="107"/>
      <c r="V31" s="197" t="e">
        <f t="shared" si="6"/>
        <v>#DIV/0!</v>
      </c>
      <c r="W31" s="107"/>
      <c r="X31" s="107"/>
      <c r="Y31" s="197" t="e">
        <f t="shared" si="7"/>
        <v>#DIV/0!</v>
      </c>
      <c r="Z31" s="107"/>
      <c r="AA31" s="107"/>
      <c r="AB31" s="197" t="e">
        <f t="shared" si="8"/>
        <v>#DIV/0!</v>
      </c>
      <c r="AC31" s="107"/>
      <c r="AD31" s="107"/>
      <c r="AE31" s="197" t="e">
        <f t="shared" si="9"/>
        <v>#DIV/0!</v>
      </c>
      <c r="AF31" s="107"/>
      <c r="AG31" s="107"/>
      <c r="AH31" s="197" t="e">
        <f t="shared" si="10"/>
        <v>#DIV/0!</v>
      </c>
      <c r="AI31" s="107"/>
      <c r="AJ31" s="107"/>
      <c r="AK31" s="197" t="e">
        <f t="shared" si="11"/>
        <v>#DIV/0!</v>
      </c>
      <c r="AL31" s="107"/>
      <c r="AM31" s="107"/>
      <c r="AN31" s="197" t="e">
        <f t="shared" si="12"/>
        <v>#DIV/0!</v>
      </c>
      <c r="AO31" s="107"/>
      <c r="AP31" s="107"/>
      <c r="AQ31" s="197" t="e">
        <f t="shared" si="13"/>
        <v>#DIV/0!</v>
      </c>
      <c r="AR31" s="107"/>
      <c r="AS31" s="107"/>
      <c r="AT31" s="197" t="e">
        <f t="shared" si="14"/>
        <v>#DIV/0!</v>
      </c>
      <c r="AU31" s="98"/>
      <c r="AV31" s="98"/>
    </row>
    <row r="32" spans="1:48" s="97" customFormat="1" ht="15.75" customHeight="1">
      <c r="A32" s="187" t="s">
        <v>299</v>
      </c>
      <c r="B32" s="190" t="s">
        <v>298</v>
      </c>
      <c r="C32" s="164" t="s">
        <v>277</v>
      </c>
      <c r="D32" s="106" t="s">
        <v>41</v>
      </c>
      <c r="E32" s="100">
        <f>K32+N32+Q32+T32+W32+Z32+AC32+AF32+AI32+AL32+AO32+AR32</f>
        <v>286.2</v>
      </c>
      <c r="F32" s="100">
        <f>F33</f>
        <v>0</v>
      </c>
      <c r="G32" s="197">
        <f t="shared" si="0"/>
        <v>286.2</v>
      </c>
      <c r="H32" s="197">
        <f t="shared" si="1"/>
        <v>0</v>
      </c>
      <c r="I32" s="197">
        <f t="shared" si="2"/>
        <v>-286.2</v>
      </c>
      <c r="J32" s="199">
        <f t="shared" si="36"/>
        <v>0</v>
      </c>
      <c r="K32" s="100">
        <f>K33</f>
        <v>0</v>
      </c>
      <c r="L32" s="100">
        <f>L33</f>
        <v>0</v>
      </c>
      <c r="M32" s="197" t="e">
        <f t="shared" si="3"/>
        <v>#DIV/0!</v>
      </c>
      <c r="N32" s="100">
        <f>N33</f>
        <v>0</v>
      </c>
      <c r="O32" s="100">
        <f>O33</f>
        <v>0</v>
      </c>
      <c r="P32" s="197" t="e">
        <f t="shared" si="4"/>
        <v>#DIV/0!</v>
      </c>
      <c r="Q32" s="100">
        <f>Q33</f>
        <v>0</v>
      </c>
      <c r="R32" s="100">
        <f>R33</f>
        <v>0</v>
      </c>
      <c r="S32" s="197" t="e">
        <f t="shared" si="5"/>
        <v>#DIV/0!</v>
      </c>
      <c r="T32" s="100">
        <f>T33</f>
        <v>0</v>
      </c>
      <c r="U32" s="100">
        <f>U33</f>
        <v>0</v>
      </c>
      <c r="V32" s="197" t="e">
        <f t="shared" si="6"/>
        <v>#DIV/0!</v>
      </c>
      <c r="W32" s="100">
        <f>W33</f>
        <v>0</v>
      </c>
      <c r="X32" s="100">
        <f>X33</f>
        <v>0</v>
      </c>
      <c r="Y32" s="197" t="e">
        <f t="shared" si="7"/>
        <v>#DIV/0!</v>
      </c>
      <c r="Z32" s="100">
        <f>Z33</f>
        <v>0</v>
      </c>
      <c r="AA32" s="100">
        <f>AA33</f>
        <v>0</v>
      </c>
      <c r="AB32" s="197" t="e">
        <f t="shared" si="8"/>
        <v>#DIV/0!</v>
      </c>
      <c r="AC32" s="100">
        <f>AC33</f>
        <v>0</v>
      </c>
      <c r="AD32" s="100">
        <f>AD33</f>
        <v>0</v>
      </c>
      <c r="AE32" s="197" t="e">
        <f t="shared" si="9"/>
        <v>#DIV/0!</v>
      </c>
      <c r="AF32" s="100">
        <f>AF33</f>
        <v>286.2</v>
      </c>
      <c r="AG32" s="100">
        <f>AG33</f>
        <v>0</v>
      </c>
      <c r="AH32" s="197">
        <f t="shared" si="10"/>
        <v>0</v>
      </c>
      <c r="AI32" s="100">
        <f>AI33</f>
        <v>0</v>
      </c>
      <c r="AJ32" s="100">
        <f>AJ33</f>
        <v>0</v>
      </c>
      <c r="AK32" s="197" t="e">
        <f t="shared" si="11"/>
        <v>#DIV/0!</v>
      </c>
      <c r="AL32" s="100">
        <f>AL33</f>
        <v>0</v>
      </c>
      <c r="AM32" s="100">
        <f>AM33</f>
        <v>0</v>
      </c>
      <c r="AN32" s="197" t="e">
        <f t="shared" si="12"/>
        <v>#DIV/0!</v>
      </c>
      <c r="AO32" s="100">
        <f>AO33</f>
        <v>0</v>
      </c>
      <c r="AP32" s="100">
        <f>AP33</f>
        <v>0</v>
      </c>
      <c r="AQ32" s="197" t="e">
        <f t="shared" si="13"/>
        <v>#DIV/0!</v>
      </c>
      <c r="AR32" s="100">
        <f>AR33</f>
        <v>0</v>
      </c>
      <c r="AS32" s="100">
        <f>AS33</f>
        <v>0</v>
      </c>
      <c r="AT32" s="197" t="e">
        <f t="shared" si="14"/>
        <v>#DIV/0!</v>
      </c>
      <c r="AU32" s="173"/>
      <c r="AV32" s="173"/>
    </row>
    <row r="33" spans="1:48" s="97" customFormat="1" ht="24.75" customHeight="1">
      <c r="A33" s="188"/>
      <c r="B33" s="191"/>
      <c r="C33" s="165"/>
      <c r="D33" s="109" t="s">
        <v>257</v>
      </c>
      <c r="E33" s="100">
        <f>K33+N33+Q33+T33+W33+Z33+AC33+AF33+AI33+AL33+AO33+AR33</f>
        <v>286.2</v>
      </c>
      <c r="F33" s="100">
        <f>L33+O33+R33+U33+X33+AA33+AD33+AG33+AJ33+AM33+AP33+AS33</f>
        <v>0</v>
      </c>
      <c r="G33" s="197">
        <f t="shared" si="0"/>
        <v>286.2</v>
      </c>
      <c r="H33" s="197">
        <f t="shared" si="1"/>
        <v>0</v>
      </c>
      <c r="I33" s="197">
        <f t="shared" si="2"/>
        <v>-286.2</v>
      </c>
      <c r="J33" s="199">
        <f t="shared" si="36"/>
        <v>0</v>
      </c>
      <c r="K33" s="107">
        <v>0</v>
      </c>
      <c r="L33" s="107">
        <v>0</v>
      </c>
      <c r="M33" s="197" t="e">
        <f t="shared" si="3"/>
        <v>#DIV/0!</v>
      </c>
      <c r="N33" s="107">
        <v>0</v>
      </c>
      <c r="O33" s="107">
        <v>0</v>
      </c>
      <c r="P33" s="197" t="e">
        <f t="shared" si="4"/>
        <v>#DIV/0!</v>
      </c>
      <c r="Q33" s="107">
        <v>0</v>
      </c>
      <c r="R33" s="107">
        <v>0</v>
      </c>
      <c r="S33" s="197" t="e">
        <f t="shared" si="5"/>
        <v>#DIV/0!</v>
      </c>
      <c r="T33" s="107">
        <v>0</v>
      </c>
      <c r="U33" s="107">
        <v>0</v>
      </c>
      <c r="V33" s="197" t="e">
        <f t="shared" si="6"/>
        <v>#DIV/0!</v>
      </c>
      <c r="W33" s="107">
        <v>0</v>
      </c>
      <c r="X33" s="107">
        <v>0</v>
      </c>
      <c r="Y33" s="197" t="e">
        <f t="shared" si="7"/>
        <v>#DIV/0!</v>
      </c>
      <c r="Z33" s="107">
        <v>0</v>
      </c>
      <c r="AA33" s="107">
        <v>0</v>
      </c>
      <c r="AB33" s="197" t="e">
        <f t="shared" si="8"/>
        <v>#DIV/0!</v>
      </c>
      <c r="AC33" s="107">
        <v>0</v>
      </c>
      <c r="AD33" s="107">
        <v>0</v>
      </c>
      <c r="AE33" s="197" t="e">
        <f t="shared" si="9"/>
        <v>#DIV/0!</v>
      </c>
      <c r="AF33" s="107">
        <v>286.2</v>
      </c>
      <c r="AG33" s="107">
        <v>0</v>
      </c>
      <c r="AH33" s="197">
        <f t="shared" si="10"/>
        <v>0</v>
      </c>
      <c r="AI33" s="107">
        <v>0</v>
      </c>
      <c r="AJ33" s="107">
        <v>0</v>
      </c>
      <c r="AK33" s="197" t="e">
        <f t="shared" si="11"/>
        <v>#DIV/0!</v>
      </c>
      <c r="AL33" s="107">
        <v>0</v>
      </c>
      <c r="AM33" s="107">
        <v>0</v>
      </c>
      <c r="AN33" s="197" t="e">
        <f t="shared" si="12"/>
        <v>#DIV/0!</v>
      </c>
      <c r="AO33" s="107">
        <v>0</v>
      </c>
      <c r="AP33" s="107">
        <v>0</v>
      </c>
      <c r="AQ33" s="197" t="e">
        <f t="shared" si="13"/>
        <v>#DIV/0!</v>
      </c>
      <c r="AR33" s="107">
        <v>0</v>
      </c>
      <c r="AS33" s="107">
        <v>0</v>
      </c>
      <c r="AT33" s="197" t="e">
        <f t="shared" si="14"/>
        <v>#DIV/0!</v>
      </c>
      <c r="AU33" s="174"/>
      <c r="AV33" s="174"/>
    </row>
    <row r="34" spans="1:48" s="97" customFormat="1" ht="15.75" customHeight="1" hidden="1">
      <c r="A34" s="187" t="s">
        <v>266</v>
      </c>
      <c r="B34" s="190" t="s">
        <v>272</v>
      </c>
      <c r="C34" s="164" t="s">
        <v>293</v>
      </c>
      <c r="D34" s="106" t="s">
        <v>41</v>
      </c>
      <c r="E34" s="100">
        <f>K34+N34+Q34+T34+W34+Z34+AC34+AF34+AI34+AL34+AO34+AS34</f>
        <v>0</v>
      </c>
      <c r="F34" s="100">
        <f>F35</f>
        <v>0</v>
      </c>
      <c r="G34" s="197">
        <f t="shared" si="0"/>
        <v>0</v>
      </c>
      <c r="H34" s="197">
        <f t="shared" si="1"/>
        <v>0</v>
      </c>
      <c r="I34" s="197">
        <f t="shared" si="2"/>
        <v>0</v>
      </c>
      <c r="J34" s="199" t="e">
        <f t="shared" si="36"/>
        <v>#DIV/0!</v>
      </c>
      <c r="K34" s="100">
        <v>0</v>
      </c>
      <c r="L34" s="100"/>
      <c r="M34" s="197" t="e">
        <f t="shared" si="3"/>
        <v>#DIV/0!</v>
      </c>
      <c r="N34" s="100">
        <v>0</v>
      </c>
      <c r="O34" s="100"/>
      <c r="P34" s="197" t="e">
        <f t="shared" si="4"/>
        <v>#DIV/0!</v>
      </c>
      <c r="Q34" s="100">
        <v>0</v>
      </c>
      <c r="R34" s="100"/>
      <c r="S34" s="197" t="e">
        <f t="shared" si="5"/>
        <v>#DIV/0!</v>
      </c>
      <c r="T34" s="100">
        <v>0</v>
      </c>
      <c r="U34" s="100"/>
      <c r="V34" s="197" t="e">
        <f t="shared" si="6"/>
        <v>#DIV/0!</v>
      </c>
      <c r="W34" s="100">
        <v>0</v>
      </c>
      <c r="X34" s="100"/>
      <c r="Y34" s="197" t="e">
        <f t="shared" si="7"/>
        <v>#DIV/0!</v>
      </c>
      <c r="Z34" s="100">
        <v>0</v>
      </c>
      <c r="AA34" s="100"/>
      <c r="AB34" s="197" t="e">
        <f t="shared" si="8"/>
        <v>#DIV/0!</v>
      </c>
      <c r="AC34" s="100">
        <v>0</v>
      </c>
      <c r="AD34" s="100">
        <v>0</v>
      </c>
      <c r="AE34" s="197" t="e">
        <f t="shared" si="9"/>
        <v>#DIV/0!</v>
      </c>
      <c r="AF34" s="100">
        <v>0</v>
      </c>
      <c r="AG34" s="100">
        <v>0</v>
      </c>
      <c r="AH34" s="197" t="e">
        <f t="shared" si="10"/>
        <v>#DIV/0!</v>
      </c>
      <c r="AI34" s="100">
        <v>0</v>
      </c>
      <c r="AJ34" s="100"/>
      <c r="AK34" s="197" t="e">
        <f t="shared" si="11"/>
        <v>#DIV/0!</v>
      </c>
      <c r="AL34" s="100">
        <v>0</v>
      </c>
      <c r="AM34" s="100"/>
      <c r="AN34" s="197" t="e">
        <f t="shared" si="12"/>
        <v>#DIV/0!</v>
      </c>
      <c r="AO34" s="100">
        <v>0</v>
      </c>
      <c r="AP34" s="100"/>
      <c r="AQ34" s="197" t="e">
        <f t="shared" si="13"/>
        <v>#DIV/0!</v>
      </c>
      <c r="AR34" s="100">
        <v>0</v>
      </c>
      <c r="AS34" s="100"/>
      <c r="AT34" s="197" t="e">
        <f t="shared" si="14"/>
        <v>#DIV/0!</v>
      </c>
      <c r="AU34" s="98"/>
      <c r="AV34" s="98"/>
    </row>
    <row r="35" spans="1:48" s="97" customFormat="1" ht="81.75" customHeight="1" hidden="1">
      <c r="A35" s="188"/>
      <c r="B35" s="191"/>
      <c r="C35" s="165"/>
      <c r="D35" s="109" t="s">
        <v>257</v>
      </c>
      <c r="E35" s="100">
        <f>K35+N35+Q35+T35+W35+Z35+AC35+AF35+AI35+AL35+AO35+AS35</f>
        <v>0</v>
      </c>
      <c r="F35" s="107">
        <v>0</v>
      </c>
      <c r="G35" s="197">
        <f t="shared" si="0"/>
        <v>0</v>
      </c>
      <c r="H35" s="197">
        <f t="shared" si="1"/>
        <v>0</v>
      </c>
      <c r="I35" s="197">
        <f t="shared" si="2"/>
        <v>0</v>
      </c>
      <c r="J35" s="199" t="e">
        <f t="shared" si="36"/>
        <v>#DIV/0!</v>
      </c>
      <c r="K35" s="107">
        <v>0</v>
      </c>
      <c r="L35" s="107"/>
      <c r="M35" s="197" t="e">
        <f t="shared" si="3"/>
        <v>#DIV/0!</v>
      </c>
      <c r="N35" s="107">
        <v>0</v>
      </c>
      <c r="O35" s="107"/>
      <c r="P35" s="197" t="e">
        <f t="shared" si="4"/>
        <v>#DIV/0!</v>
      </c>
      <c r="Q35" s="107">
        <v>0</v>
      </c>
      <c r="R35" s="107"/>
      <c r="S35" s="197" t="e">
        <f t="shared" si="5"/>
        <v>#DIV/0!</v>
      </c>
      <c r="T35" s="107">
        <v>0</v>
      </c>
      <c r="U35" s="107"/>
      <c r="V35" s="197" t="e">
        <f t="shared" si="6"/>
        <v>#DIV/0!</v>
      </c>
      <c r="W35" s="107">
        <v>0</v>
      </c>
      <c r="X35" s="107"/>
      <c r="Y35" s="197" t="e">
        <f t="shared" si="7"/>
        <v>#DIV/0!</v>
      </c>
      <c r="Z35" s="107">
        <v>0</v>
      </c>
      <c r="AA35" s="107"/>
      <c r="AB35" s="197" t="e">
        <f t="shared" si="8"/>
        <v>#DIV/0!</v>
      </c>
      <c r="AC35" s="107">
        <v>0</v>
      </c>
      <c r="AD35" s="107">
        <v>0</v>
      </c>
      <c r="AE35" s="197" t="e">
        <f t="shared" si="9"/>
        <v>#DIV/0!</v>
      </c>
      <c r="AF35" s="107">
        <v>0</v>
      </c>
      <c r="AG35" s="107">
        <v>0</v>
      </c>
      <c r="AH35" s="197" t="e">
        <f t="shared" si="10"/>
        <v>#DIV/0!</v>
      </c>
      <c r="AI35" s="107">
        <v>0</v>
      </c>
      <c r="AJ35" s="107"/>
      <c r="AK35" s="197" t="e">
        <f t="shared" si="11"/>
        <v>#DIV/0!</v>
      </c>
      <c r="AL35" s="107">
        <v>0</v>
      </c>
      <c r="AM35" s="107"/>
      <c r="AN35" s="197" t="e">
        <f t="shared" si="12"/>
        <v>#DIV/0!</v>
      </c>
      <c r="AO35" s="107">
        <v>0</v>
      </c>
      <c r="AP35" s="107"/>
      <c r="AQ35" s="197" t="e">
        <f t="shared" si="13"/>
        <v>#DIV/0!</v>
      </c>
      <c r="AR35" s="107">
        <v>0</v>
      </c>
      <c r="AS35" s="107"/>
      <c r="AT35" s="197" t="e">
        <f t="shared" si="14"/>
        <v>#DIV/0!</v>
      </c>
      <c r="AU35" s="108"/>
      <c r="AV35" s="98"/>
    </row>
    <row r="36" spans="1:48" s="97" customFormat="1" ht="15" customHeight="1">
      <c r="A36" s="187" t="s">
        <v>267</v>
      </c>
      <c r="B36" s="190" t="s">
        <v>300</v>
      </c>
      <c r="C36" s="164" t="s">
        <v>293</v>
      </c>
      <c r="D36" s="106" t="s">
        <v>41</v>
      </c>
      <c r="E36" s="100">
        <f aca="true" t="shared" si="37" ref="E36:F38">K36+N36+Q36+T36+W36+Z36+AC36+AF36+AI36+AL36+AO36+AR36</f>
        <v>585.2</v>
      </c>
      <c r="F36" s="100">
        <f t="shared" si="37"/>
        <v>200</v>
      </c>
      <c r="G36" s="197">
        <f t="shared" si="0"/>
        <v>385.20000000000005</v>
      </c>
      <c r="H36" s="197">
        <f t="shared" si="1"/>
        <v>0</v>
      </c>
      <c r="I36" s="197">
        <f t="shared" si="2"/>
        <v>-385.20000000000005</v>
      </c>
      <c r="J36" s="199">
        <f t="shared" si="36"/>
        <v>34.17634996582365</v>
      </c>
      <c r="K36" s="100">
        <f>K37</f>
        <v>0</v>
      </c>
      <c r="L36" s="100">
        <f>L37</f>
        <v>0</v>
      </c>
      <c r="M36" s="197" t="e">
        <f t="shared" si="3"/>
        <v>#DIV/0!</v>
      </c>
      <c r="N36" s="100">
        <f>N37</f>
        <v>200</v>
      </c>
      <c r="O36" s="100">
        <f>O37</f>
        <v>0</v>
      </c>
      <c r="P36" s="197">
        <f t="shared" si="4"/>
        <v>0</v>
      </c>
      <c r="Q36" s="100">
        <f>Q37</f>
        <v>200</v>
      </c>
      <c r="R36" s="100">
        <f>R37</f>
        <v>200</v>
      </c>
      <c r="S36" s="197">
        <f t="shared" si="5"/>
        <v>100</v>
      </c>
      <c r="T36" s="100">
        <f>T37</f>
        <v>0</v>
      </c>
      <c r="U36" s="100">
        <f>U37</f>
        <v>0</v>
      </c>
      <c r="V36" s="197" t="e">
        <f t="shared" si="6"/>
        <v>#DIV/0!</v>
      </c>
      <c r="W36" s="100">
        <f>W37</f>
        <v>0</v>
      </c>
      <c r="X36" s="100">
        <f>X37</f>
        <v>0</v>
      </c>
      <c r="Y36" s="197" t="e">
        <f t="shared" si="7"/>
        <v>#DIV/0!</v>
      </c>
      <c r="Z36" s="100">
        <f>Z37</f>
        <v>185.2</v>
      </c>
      <c r="AA36" s="100">
        <f>AA37</f>
        <v>0</v>
      </c>
      <c r="AB36" s="197">
        <f t="shared" si="8"/>
        <v>0</v>
      </c>
      <c r="AC36" s="100">
        <f>AC37</f>
        <v>0</v>
      </c>
      <c r="AD36" s="100">
        <f>AD37</f>
        <v>0</v>
      </c>
      <c r="AE36" s="197" t="e">
        <f t="shared" si="9"/>
        <v>#DIV/0!</v>
      </c>
      <c r="AF36" s="100">
        <f>AF37</f>
        <v>0</v>
      </c>
      <c r="AG36" s="100">
        <f>AG37</f>
        <v>0</v>
      </c>
      <c r="AH36" s="197" t="e">
        <f t="shared" si="10"/>
        <v>#DIV/0!</v>
      </c>
      <c r="AI36" s="100">
        <f>AI37</f>
        <v>0</v>
      </c>
      <c r="AJ36" s="100">
        <f>AJ37</f>
        <v>0</v>
      </c>
      <c r="AK36" s="197" t="e">
        <f t="shared" si="11"/>
        <v>#DIV/0!</v>
      </c>
      <c r="AL36" s="100">
        <f>AL37</f>
        <v>0</v>
      </c>
      <c r="AM36" s="100">
        <f>AM37</f>
        <v>0</v>
      </c>
      <c r="AN36" s="197" t="e">
        <f t="shared" si="12"/>
        <v>#DIV/0!</v>
      </c>
      <c r="AO36" s="100">
        <f>AO37</f>
        <v>0</v>
      </c>
      <c r="AP36" s="100">
        <f>AP37</f>
        <v>0</v>
      </c>
      <c r="AQ36" s="197" t="e">
        <f t="shared" si="13"/>
        <v>#DIV/0!</v>
      </c>
      <c r="AR36" s="100">
        <f>AR37</f>
        <v>0</v>
      </c>
      <c r="AS36" s="100">
        <f>AS37</f>
        <v>0</v>
      </c>
      <c r="AT36" s="197" t="e">
        <f t="shared" si="14"/>
        <v>#DIV/0!</v>
      </c>
      <c r="AU36" s="164"/>
      <c r="AV36" s="173"/>
    </row>
    <row r="37" spans="1:48" s="97" customFormat="1" ht="27" customHeight="1">
      <c r="A37" s="188"/>
      <c r="B37" s="191"/>
      <c r="C37" s="165"/>
      <c r="D37" s="109" t="s">
        <v>257</v>
      </c>
      <c r="E37" s="100">
        <f t="shared" si="37"/>
        <v>585.2</v>
      </c>
      <c r="F37" s="100">
        <f t="shared" si="37"/>
        <v>200</v>
      </c>
      <c r="G37" s="197">
        <f t="shared" si="0"/>
        <v>385.20000000000005</v>
      </c>
      <c r="H37" s="197">
        <f t="shared" si="1"/>
        <v>0</v>
      </c>
      <c r="I37" s="197">
        <f t="shared" si="2"/>
        <v>-385.20000000000005</v>
      </c>
      <c r="J37" s="199">
        <f t="shared" si="36"/>
        <v>34.17634996582365</v>
      </c>
      <c r="K37" s="107">
        <v>0</v>
      </c>
      <c r="L37" s="107">
        <v>0</v>
      </c>
      <c r="M37" s="197" t="e">
        <f t="shared" si="3"/>
        <v>#DIV/0!</v>
      </c>
      <c r="N37" s="107">
        <v>200</v>
      </c>
      <c r="O37" s="107">
        <v>0</v>
      </c>
      <c r="P37" s="197">
        <f t="shared" si="4"/>
        <v>0</v>
      </c>
      <c r="Q37" s="107">
        <v>200</v>
      </c>
      <c r="R37" s="107">
        <v>200</v>
      </c>
      <c r="S37" s="197">
        <f t="shared" si="5"/>
        <v>100</v>
      </c>
      <c r="T37" s="107">
        <v>0</v>
      </c>
      <c r="U37" s="107">
        <v>0</v>
      </c>
      <c r="V37" s="197" t="e">
        <f t="shared" si="6"/>
        <v>#DIV/0!</v>
      </c>
      <c r="W37" s="107">
        <v>0</v>
      </c>
      <c r="X37" s="107">
        <v>0</v>
      </c>
      <c r="Y37" s="197" t="e">
        <f t="shared" si="7"/>
        <v>#DIV/0!</v>
      </c>
      <c r="Z37" s="107">
        <v>185.2</v>
      </c>
      <c r="AA37" s="107">
        <v>0</v>
      </c>
      <c r="AB37" s="197">
        <f t="shared" si="8"/>
        <v>0</v>
      </c>
      <c r="AC37" s="107">
        <v>0</v>
      </c>
      <c r="AD37" s="107">
        <v>0</v>
      </c>
      <c r="AE37" s="197" t="e">
        <f t="shared" si="9"/>
        <v>#DIV/0!</v>
      </c>
      <c r="AF37" s="107">
        <v>0</v>
      </c>
      <c r="AG37" s="107">
        <v>0</v>
      </c>
      <c r="AH37" s="197" t="e">
        <f t="shared" si="10"/>
        <v>#DIV/0!</v>
      </c>
      <c r="AI37" s="107">
        <v>0</v>
      </c>
      <c r="AJ37" s="107">
        <v>0</v>
      </c>
      <c r="AK37" s="197" t="e">
        <f t="shared" si="11"/>
        <v>#DIV/0!</v>
      </c>
      <c r="AL37" s="107">
        <v>0</v>
      </c>
      <c r="AM37" s="107">
        <v>0</v>
      </c>
      <c r="AN37" s="197" t="e">
        <f t="shared" si="12"/>
        <v>#DIV/0!</v>
      </c>
      <c r="AO37" s="107">
        <v>0</v>
      </c>
      <c r="AP37" s="107">
        <v>0</v>
      </c>
      <c r="AQ37" s="197" t="e">
        <f t="shared" si="13"/>
        <v>#DIV/0!</v>
      </c>
      <c r="AR37" s="107">
        <v>0</v>
      </c>
      <c r="AS37" s="107">
        <v>0</v>
      </c>
      <c r="AT37" s="197" t="e">
        <f t="shared" si="14"/>
        <v>#DIV/0!</v>
      </c>
      <c r="AU37" s="165"/>
      <c r="AV37" s="174"/>
    </row>
    <row r="38" spans="1:48" s="97" customFormat="1" ht="12" customHeight="1">
      <c r="A38" s="158" t="s">
        <v>268</v>
      </c>
      <c r="B38" s="190" t="s">
        <v>290</v>
      </c>
      <c r="C38" s="164"/>
      <c r="D38" s="106" t="s">
        <v>41</v>
      </c>
      <c r="E38" s="100">
        <f t="shared" si="37"/>
        <v>16598.2</v>
      </c>
      <c r="F38" s="100">
        <f>F39</f>
        <v>4484.7</v>
      </c>
      <c r="G38" s="197">
        <f t="shared" si="0"/>
        <v>12113.5</v>
      </c>
      <c r="H38" s="197">
        <f t="shared" si="1"/>
        <v>4400</v>
      </c>
      <c r="I38" s="197">
        <f t="shared" si="2"/>
        <v>-7713.5</v>
      </c>
      <c r="J38" s="199">
        <f t="shared" si="36"/>
        <v>27.019194852453875</v>
      </c>
      <c r="K38" s="100">
        <f>K39</f>
        <v>2108.4</v>
      </c>
      <c r="L38" s="100">
        <f>L39</f>
        <v>687.7</v>
      </c>
      <c r="M38" s="197">
        <f t="shared" si="3"/>
        <v>32.617150445835705</v>
      </c>
      <c r="N38" s="100">
        <f>N39</f>
        <v>1000</v>
      </c>
      <c r="O38" s="100">
        <f>O39</f>
        <v>2281.8</v>
      </c>
      <c r="P38" s="197">
        <f t="shared" si="4"/>
        <v>228.18</v>
      </c>
      <c r="Q38" s="100">
        <f>Q39</f>
        <v>800</v>
      </c>
      <c r="R38" s="100">
        <f>R39</f>
        <v>1514.8999999999996</v>
      </c>
      <c r="S38" s="197">
        <f t="shared" si="5"/>
        <v>189.36249999999995</v>
      </c>
      <c r="T38" s="100">
        <f>T39</f>
        <v>2000</v>
      </c>
      <c r="U38" s="100">
        <f>U39</f>
        <v>0</v>
      </c>
      <c r="V38" s="197">
        <f t="shared" si="6"/>
        <v>0</v>
      </c>
      <c r="W38" s="100">
        <f>W39</f>
        <v>2889.8</v>
      </c>
      <c r="X38" s="100">
        <f>X39</f>
        <v>0</v>
      </c>
      <c r="Y38" s="197">
        <f t="shared" si="7"/>
        <v>0</v>
      </c>
      <c r="Z38" s="100">
        <f>Z39</f>
        <v>500</v>
      </c>
      <c r="AA38" s="100">
        <f>AA39</f>
        <v>0</v>
      </c>
      <c r="AB38" s="197">
        <f t="shared" si="8"/>
        <v>0</v>
      </c>
      <c r="AC38" s="100">
        <f>AC39</f>
        <v>1500</v>
      </c>
      <c r="AD38" s="100">
        <f>AD39</f>
        <v>0</v>
      </c>
      <c r="AE38" s="197">
        <f t="shared" si="9"/>
        <v>0</v>
      </c>
      <c r="AF38" s="100">
        <f>AF39</f>
        <v>1400</v>
      </c>
      <c r="AG38" s="100">
        <f>AG39</f>
        <v>0</v>
      </c>
      <c r="AH38" s="197">
        <f t="shared" si="10"/>
        <v>0</v>
      </c>
      <c r="AI38" s="100">
        <f>AI39</f>
        <v>1000</v>
      </c>
      <c r="AJ38" s="100">
        <f>AJ39</f>
        <v>0</v>
      </c>
      <c r="AK38" s="197">
        <f t="shared" si="11"/>
        <v>0</v>
      </c>
      <c r="AL38" s="100">
        <f>AL39</f>
        <v>500</v>
      </c>
      <c r="AM38" s="100">
        <f>AM39</f>
        <v>0</v>
      </c>
      <c r="AN38" s="197">
        <f t="shared" si="12"/>
        <v>0</v>
      </c>
      <c r="AO38" s="100">
        <f>AO39</f>
        <v>1100</v>
      </c>
      <c r="AP38" s="100">
        <f>AP39</f>
        <v>0</v>
      </c>
      <c r="AQ38" s="197">
        <f t="shared" si="13"/>
        <v>0</v>
      </c>
      <c r="AR38" s="100">
        <f>AR39</f>
        <v>1800</v>
      </c>
      <c r="AS38" s="100">
        <f>AS39</f>
        <v>0</v>
      </c>
      <c r="AT38" s="197">
        <f t="shared" si="14"/>
        <v>0</v>
      </c>
      <c r="AU38" s="173"/>
      <c r="AV38" s="173"/>
    </row>
    <row r="39" spans="1:48" s="97" customFormat="1" ht="12">
      <c r="A39" s="159"/>
      <c r="B39" s="191"/>
      <c r="C39" s="165"/>
      <c r="D39" s="109" t="s">
        <v>257</v>
      </c>
      <c r="E39" s="100">
        <f>E40+E42</f>
        <v>16598.2</v>
      </c>
      <c r="F39" s="100">
        <f>F41+F43</f>
        <v>4484.7</v>
      </c>
      <c r="G39" s="197">
        <f t="shared" si="0"/>
        <v>12113.5</v>
      </c>
      <c r="H39" s="197">
        <f t="shared" si="1"/>
        <v>4400</v>
      </c>
      <c r="I39" s="197">
        <f t="shared" si="2"/>
        <v>-7713.5</v>
      </c>
      <c r="J39" s="199">
        <f t="shared" si="36"/>
        <v>27.019194852453875</v>
      </c>
      <c r="K39" s="100">
        <f>K41+K43</f>
        <v>2108.4</v>
      </c>
      <c r="L39" s="100">
        <f>L41+L43</f>
        <v>687.7</v>
      </c>
      <c r="M39" s="197">
        <f t="shared" si="3"/>
        <v>32.617150445835705</v>
      </c>
      <c r="N39" s="100">
        <f>N41+N43</f>
        <v>1000</v>
      </c>
      <c r="O39" s="100">
        <f>O41+O43</f>
        <v>2281.8</v>
      </c>
      <c r="P39" s="197">
        <f t="shared" si="4"/>
        <v>228.18</v>
      </c>
      <c r="Q39" s="100">
        <f>Q41+Q43</f>
        <v>800</v>
      </c>
      <c r="R39" s="100">
        <f>R41+R43</f>
        <v>1514.8999999999996</v>
      </c>
      <c r="S39" s="197">
        <f t="shared" si="5"/>
        <v>189.36249999999995</v>
      </c>
      <c r="T39" s="100">
        <f>T41+T43</f>
        <v>2000</v>
      </c>
      <c r="U39" s="100">
        <f>U41+U43</f>
        <v>0</v>
      </c>
      <c r="V39" s="197">
        <f t="shared" si="6"/>
        <v>0</v>
      </c>
      <c r="W39" s="100">
        <f>W41+W43</f>
        <v>2889.8</v>
      </c>
      <c r="X39" s="100">
        <f>X41+X43</f>
        <v>0</v>
      </c>
      <c r="Y39" s="197">
        <f t="shared" si="7"/>
        <v>0</v>
      </c>
      <c r="Z39" s="100">
        <f>Z41+Z43</f>
        <v>500</v>
      </c>
      <c r="AA39" s="100">
        <f>AA41+AA43</f>
        <v>0</v>
      </c>
      <c r="AB39" s="197">
        <f t="shared" si="8"/>
        <v>0</v>
      </c>
      <c r="AC39" s="100">
        <f>AC41+AC43</f>
        <v>1500</v>
      </c>
      <c r="AD39" s="100">
        <f>AD41+AD43</f>
        <v>0</v>
      </c>
      <c r="AE39" s="197">
        <f t="shared" si="9"/>
        <v>0</v>
      </c>
      <c r="AF39" s="100">
        <f>AF41+AF43</f>
        <v>1400</v>
      </c>
      <c r="AG39" s="100">
        <f>AG41+AG43</f>
        <v>0</v>
      </c>
      <c r="AH39" s="197">
        <f t="shared" si="10"/>
        <v>0</v>
      </c>
      <c r="AI39" s="100">
        <f>AI41+AI43</f>
        <v>1000</v>
      </c>
      <c r="AJ39" s="100">
        <f>AJ41+AJ43</f>
        <v>0</v>
      </c>
      <c r="AK39" s="197">
        <f t="shared" si="11"/>
        <v>0</v>
      </c>
      <c r="AL39" s="100">
        <f>AL41+AL43</f>
        <v>500</v>
      </c>
      <c r="AM39" s="100">
        <f>AM41+AM43</f>
        <v>0</v>
      </c>
      <c r="AN39" s="197">
        <f t="shared" si="12"/>
        <v>0</v>
      </c>
      <c r="AO39" s="100">
        <f>AO41+AO43</f>
        <v>1100</v>
      </c>
      <c r="AP39" s="100">
        <f>AP41+AP43</f>
        <v>0</v>
      </c>
      <c r="AQ39" s="197">
        <f t="shared" si="13"/>
        <v>0</v>
      </c>
      <c r="AR39" s="100">
        <f>AR41+AR43</f>
        <v>1800</v>
      </c>
      <c r="AS39" s="100">
        <f>AS41+AS43</f>
        <v>0</v>
      </c>
      <c r="AT39" s="197">
        <f t="shared" si="14"/>
        <v>0</v>
      </c>
      <c r="AU39" s="174"/>
      <c r="AV39" s="174"/>
    </row>
    <row r="40" spans="1:48" s="97" customFormat="1" ht="15" customHeight="1">
      <c r="A40" s="187" t="s">
        <v>95</v>
      </c>
      <c r="B40" s="190" t="s">
        <v>291</v>
      </c>
      <c r="C40" s="164" t="s">
        <v>294</v>
      </c>
      <c r="D40" s="106" t="s">
        <v>41</v>
      </c>
      <c r="E40" s="100">
        <f>K40+N40+Q40+T40+W40+Z40+AC40+AF40+AI40+AL40+AR40+AO40</f>
        <v>14708.4</v>
      </c>
      <c r="F40" s="100">
        <f>F41</f>
        <v>4484.7</v>
      </c>
      <c r="G40" s="197">
        <f t="shared" si="0"/>
        <v>10223.7</v>
      </c>
      <c r="H40" s="197">
        <f t="shared" si="1"/>
        <v>4400</v>
      </c>
      <c r="I40" s="197">
        <f t="shared" si="2"/>
        <v>-5823.700000000001</v>
      </c>
      <c r="J40" s="199">
        <f t="shared" si="36"/>
        <v>30.490739985314512</v>
      </c>
      <c r="K40" s="100">
        <f>K41</f>
        <v>2108.4</v>
      </c>
      <c r="L40" s="100">
        <f aca="true" t="shared" si="38" ref="L40:AS40">L41</f>
        <v>687.7</v>
      </c>
      <c r="M40" s="197">
        <f t="shared" si="3"/>
        <v>32.617150445835705</v>
      </c>
      <c r="N40" s="100">
        <f t="shared" si="38"/>
        <v>1000</v>
      </c>
      <c r="O40" s="100">
        <f t="shared" si="38"/>
        <v>2281.8</v>
      </c>
      <c r="P40" s="197">
        <f t="shared" si="4"/>
        <v>228.18</v>
      </c>
      <c r="Q40" s="100">
        <f t="shared" si="38"/>
        <v>800</v>
      </c>
      <c r="R40" s="100">
        <f t="shared" si="38"/>
        <v>1514.8999999999996</v>
      </c>
      <c r="S40" s="197">
        <f t="shared" si="5"/>
        <v>189.36249999999995</v>
      </c>
      <c r="T40" s="100">
        <f t="shared" si="38"/>
        <v>2000</v>
      </c>
      <c r="U40" s="100">
        <f t="shared" si="38"/>
        <v>0</v>
      </c>
      <c r="V40" s="197">
        <f t="shared" si="6"/>
        <v>0</v>
      </c>
      <c r="W40" s="100">
        <f t="shared" si="38"/>
        <v>1000</v>
      </c>
      <c r="X40" s="100">
        <f t="shared" si="38"/>
        <v>0</v>
      </c>
      <c r="Y40" s="197">
        <f t="shared" si="7"/>
        <v>0</v>
      </c>
      <c r="Z40" s="100">
        <f t="shared" si="38"/>
        <v>500</v>
      </c>
      <c r="AA40" s="100">
        <f t="shared" si="38"/>
        <v>0</v>
      </c>
      <c r="AB40" s="197">
        <f t="shared" si="8"/>
        <v>0</v>
      </c>
      <c r="AC40" s="100">
        <f t="shared" si="38"/>
        <v>1500</v>
      </c>
      <c r="AD40" s="100">
        <f t="shared" si="38"/>
        <v>0</v>
      </c>
      <c r="AE40" s="197">
        <f t="shared" si="9"/>
        <v>0</v>
      </c>
      <c r="AF40" s="100">
        <f t="shared" si="38"/>
        <v>1400</v>
      </c>
      <c r="AG40" s="100">
        <f t="shared" si="38"/>
        <v>0</v>
      </c>
      <c r="AH40" s="197">
        <f t="shared" si="10"/>
        <v>0</v>
      </c>
      <c r="AI40" s="100">
        <f t="shared" si="38"/>
        <v>1000</v>
      </c>
      <c r="AJ40" s="100">
        <f t="shared" si="38"/>
        <v>0</v>
      </c>
      <c r="AK40" s="197">
        <f t="shared" si="11"/>
        <v>0</v>
      </c>
      <c r="AL40" s="100">
        <f t="shared" si="38"/>
        <v>500</v>
      </c>
      <c r="AM40" s="100">
        <f t="shared" si="38"/>
        <v>0</v>
      </c>
      <c r="AN40" s="197">
        <f t="shared" si="12"/>
        <v>0</v>
      </c>
      <c r="AO40" s="100">
        <f t="shared" si="38"/>
        <v>1100</v>
      </c>
      <c r="AP40" s="100">
        <f t="shared" si="38"/>
        <v>0</v>
      </c>
      <c r="AQ40" s="197">
        <f t="shared" si="13"/>
        <v>0</v>
      </c>
      <c r="AR40" s="100">
        <f t="shared" si="38"/>
        <v>1800</v>
      </c>
      <c r="AS40" s="100">
        <f t="shared" si="38"/>
        <v>0</v>
      </c>
      <c r="AT40" s="197">
        <f t="shared" si="14"/>
        <v>0</v>
      </c>
      <c r="AU40" s="164"/>
      <c r="AV40" s="164"/>
    </row>
    <row r="41" spans="1:48" s="97" customFormat="1" ht="21.75" customHeight="1">
      <c r="A41" s="188"/>
      <c r="B41" s="191"/>
      <c r="C41" s="165"/>
      <c r="D41" s="109" t="s">
        <v>257</v>
      </c>
      <c r="E41" s="100">
        <f>K41+N41+Q41+T41+W41+Z41+AC41+AF41+AI41+AL41+AR41+AO41</f>
        <v>14708.4</v>
      </c>
      <c r="F41" s="100">
        <v>4484.7</v>
      </c>
      <c r="G41" s="197">
        <f t="shared" si="0"/>
        <v>10223.7</v>
      </c>
      <c r="H41" s="197">
        <f t="shared" si="1"/>
        <v>4400</v>
      </c>
      <c r="I41" s="197">
        <f t="shared" si="2"/>
        <v>-5823.700000000001</v>
      </c>
      <c r="J41" s="199">
        <f t="shared" si="36"/>
        <v>30.490739985314512</v>
      </c>
      <c r="K41" s="107">
        <v>2108.4</v>
      </c>
      <c r="L41" s="107">
        <v>687.7</v>
      </c>
      <c r="M41" s="197">
        <f t="shared" si="3"/>
        <v>32.617150445835705</v>
      </c>
      <c r="N41" s="107">
        <v>1000</v>
      </c>
      <c r="O41" s="107">
        <f>2969.5-L41</f>
        <v>2281.8</v>
      </c>
      <c r="P41" s="197">
        <f t="shared" si="4"/>
        <v>228.18</v>
      </c>
      <c r="Q41" s="107">
        <v>800</v>
      </c>
      <c r="R41" s="107">
        <f>3796.7-O41</f>
        <v>1514.8999999999996</v>
      </c>
      <c r="S41" s="197">
        <f t="shared" si="5"/>
        <v>189.36249999999995</v>
      </c>
      <c r="T41" s="107">
        <v>2000</v>
      </c>
      <c r="U41" s="107">
        <v>0</v>
      </c>
      <c r="V41" s="197">
        <f t="shared" si="6"/>
        <v>0</v>
      </c>
      <c r="W41" s="107">
        <v>1000</v>
      </c>
      <c r="X41" s="107">
        <v>0</v>
      </c>
      <c r="Y41" s="197">
        <f t="shared" si="7"/>
        <v>0</v>
      </c>
      <c r="Z41" s="107">
        <v>500</v>
      </c>
      <c r="AA41" s="107">
        <v>0</v>
      </c>
      <c r="AB41" s="197">
        <f t="shared" si="8"/>
        <v>0</v>
      </c>
      <c r="AC41" s="107">
        <v>1500</v>
      </c>
      <c r="AD41" s="107">
        <v>0</v>
      </c>
      <c r="AE41" s="197">
        <f t="shared" si="9"/>
        <v>0</v>
      </c>
      <c r="AF41" s="107">
        <v>1400</v>
      </c>
      <c r="AG41" s="107">
        <v>0</v>
      </c>
      <c r="AH41" s="197">
        <f t="shared" si="10"/>
        <v>0</v>
      </c>
      <c r="AI41" s="107">
        <v>1000</v>
      </c>
      <c r="AJ41" s="107">
        <v>0</v>
      </c>
      <c r="AK41" s="197">
        <f t="shared" si="11"/>
        <v>0</v>
      </c>
      <c r="AL41" s="107">
        <v>500</v>
      </c>
      <c r="AM41" s="107">
        <v>0</v>
      </c>
      <c r="AN41" s="197">
        <f t="shared" si="12"/>
        <v>0</v>
      </c>
      <c r="AO41" s="107">
        <v>1100</v>
      </c>
      <c r="AP41" s="107">
        <v>0</v>
      </c>
      <c r="AQ41" s="197">
        <f t="shared" si="13"/>
        <v>0</v>
      </c>
      <c r="AR41" s="107">
        <v>1800</v>
      </c>
      <c r="AS41" s="107">
        <v>0</v>
      </c>
      <c r="AT41" s="197">
        <f t="shared" si="14"/>
        <v>0</v>
      </c>
      <c r="AU41" s="165"/>
      <c r="AV41" s="165"/>
    </row>
    <row r="42" spans="1:48" s="97" customFormat="1" ht="15.75" customHeight="1">
      <c r="A42" s="187" t="s">
        <v>97</v>
      </c>
      <c r="B42" s="190" t="s">
        <v>292</v>
      </c>
      <c r="C42" s="164" t="s">
        <v>294</v>
      </c>
      <c r="D42" s="106" t="s">
        <v>41</v>
      </c>
      <c r="E42" s="100">
        <f aca="true" t="shared" si="39" ref="E42:F45">K42+N42+Q42+T42+W42+Z42+AC42+AF42+AI42+AL42+AO42+AR42</f>
        <v>1889.8</v>
      </c>
      <c r="F42" s="100">
        <f>F43</f>
        <v>0</v>
      </c>
      <c r="G42" s="197">
        <f t="shared" si="0"/>
        <v>1889.8</v>
      </c>
      <c r="H42" s="197">
        <f t="shared" si="1"/>
        <v>0</v>
      </c>
      <c r="I42" s="197">
        <f t="shared" si="2"/>
        <v>-1889.8</v>
      </c>
      <c r="J42" s="199">
        <f t="shared" si="36"/>
        <v>0</v>
      </c>
      <c r="K42" s="100">
        <f>K43</f>
        <v>0</v>
      </c>
      <c r="L42" s="100">
        <f>L43</f>
        <v>0</v>
      </c>
      <c r="M42" s="197" t="e">
        <f t="shared" si="3"/>
        <v>#DIV/0!</v>
      </c>
      <c r="N42" s="100">
        <f>N43</f>
        <v>0</v>
      </c>
      <c r="O42" s="100">
        <f>O43</f>
        <v>0</v>
      </c>
      <c r="P42" s="197" t="e">
        <f t="shared" si="4"/>
        <v>#DIV/0!</v>
      </c>
      <c r="Q42" s="100">
        <f>Q43</f>
        <v>0</v>
      </c>
      <c r="R42" s="100">
        <f>R43</f>
        <v>0</v>
      </c>
      <c r="S42" s="197" t="e">
        <f t="shared" si="5"/>
        <v>#DIV/0!</v>
      </c>
      <c r="T42" s="100">
        <f>T43</f>
        <v>0</v>
      </c>
      <c r="U42" s="100">
        <f>U43</f>
        <v>0</v>
      </c>
      <c r="V42" s="197" t="e">
        <f t="shared" si="6"/>
        <v>#DIV/0!</v>
      </c>
      <c r="W42" s="100">
        <f>W43</f>
        <v>1889.8</v>
      </c>
      <c r="X42" s="100">
        <f>X43</f>
        <v>0</v>
      </c>
      <c r="Y42" s="197">
        <f t="shared" si="7"/>
        <v>0</v>
      </c>
      <c r="Z42" s="100">
        <f>Z43</f>
        <v>0</v>
      </c>
      <c r="AA42" s="100">
        <f>AA43</f>
        <v>0</v>
      </c>
      <c r="AB42" s="197" t="e">
        <f t="shared" si="8"/>
        <v>#DIV/0!</v>
      </c>
      <c r="AC42" s="100">
        <f>AC43</f>
        <v>0</v>
      </c>
      <c r="AD42" s="100">
        <f>AD43</f>
        <v>0</v>
      </c>
      <c r="AE42" s="197" t="e">
        <f t="shared" si="9"/>
        <v>#DIV/0!</v>
      </c>
      <c r="AF42" s="100">
        <f>AF43</f>
        <v>0</v>
      </c>
      <c r="AG42" s="100">
        <f>AG43</f>
        <v>0</v>
      </c>
      <c r="AH42" s="197" t="e">
        <f t="shared" si="10"/>
        <v>#DIV/0!</v>
      </c>
      <c r="AI42" s="100">
        <f>AI43</f>
        <v>0</v>
      </c>
      <c r="AJ42" s="100">
        <f>AJ43</f>
        <v>0</v>
      </c>
      <c r="AK42" s="197" t="e">
        <f t="shared" si="11"/>
        <v>#DIV/0!</v>
      </c>
      <c r="AL42" s="100">
        <f>AL43</f>
        <v>0</v>
      </c>
      <c r="AM42" s="100">
        <f>AM43</f>
        <v>0</v>
      </c>
      <c r="AN42" s="197" t="e">
        <f t="shared" si="12"/>
        <v>#DIV/0!</v>
      </c>
      <c r="AO42" s="100">
        <f>AO43</f>
        <v>0</v>
      </c>
      <c r="AP42" s="100">
        <f>AP43</f>
        <v>0</v>
      </c>
      <c r="AQ42" s="197" t="e">
        <f t="shared" si="13"/>
        <v>#DIV/0!</v>
      </c>
      <c r="AR42" s="100">
        <f>AR43</f>
        <v>0</v>
      </c>
      <c r="AS42" s="100">
        <f>AS43</f>
        <v>0</v>
      </c>
      <c r="AT42" s="197" t="e">
        <f t="shared" si="14"/>
        <v>#DIV/0!</v>
      </c>
      <c r="AU42" s="195"/>
      <c r="AV42" s="173"/>
    </row>
    <row r="43" spans="1:48" s="97" customFormat="1" ht="25.5" customHeight="1">
      <c r="A43" s="188"/>
      <c r="B43" s="191"/>
      <c r="C43" s="165"/>
      <c r="D43" s="109" t="s">
        <v>257</v>
      </c>
      <c r="E43" s="100">
        <f t="shared" si="39"/>
        <v>1889.8</v>
      </c>
      <c r="F43" s="100">
        <f t="shared" si="39"/>
        <v>0</v>
      </c>
      <c r="G43" s="197">
        <f t="shared" si="0"/>
        <v>1889.8</v>
      </c>
      <c r="H43" s="197">
        <f t="shared" si="1"/>
        <v>0</v>
      </c>
      <c r="I43" s="197">
        <f t="shared" si="2"/>
        <v>-1889.8</v>
      </c>
      <c r="J43" s="199">
        <f t="shared" si="36"/>
        <v>0</v>
      </c>
      <c r="K43" s="107">
        <v>0</v>
      </c>
      <c r="L43" s="107">
        <v>0</v>
      </c>
      <c r="M43" s="197" t="e">
        <f t="shared" si="3"/>
        <v>#DIV/0!</v>
      </c>
      <c r="N43" s="107">
        <v>0</v>
      </c>
      <c r="O43" s="107">
        <v>0</v>
      </c>
      <c r="P43" s="197" t="e">
        <f t="shared" si="4"/>
        <v>#DIV/0!</v>
      </c>
      <c r="Q43" s="107">
        <v>0</v>
      </c>
      <c r="R43" s="107">
        <v>0</v>
      </c>
      <c r="S43" s="197" t="e">
        <f t="shared" si="5"/>
        <v>#DIV/0!</v>
      </c>
      <c r="T43" s="107">
        <v>0</v>
      </c>
      <c r="U43" s="107">
        <v>0</v>
      </c>
      <c r="V43" s="197" t="e">
        <f t="shared" si="6"/>
        <v>#DIV/0!</v>
      </c>
      <c r="W43" s="107">
        <v>1889.8</v>
      </c>
      <c r="X43" s="107">
        <v>0</v>
      </c>
      <c r="Y43" s="197">
        <f t="shared" si="7"/>
        <v>0</v>
      </c>
      <c r="Z43" s="107">
        <v>0</v>
      </c>
      <c r="AA43" s="107">
        <v>0</v>
      </c>
      <c r="AB43" s="197" t="e">
        <f t="shared" si="8"/>
        <v>#DIV/0!</v>
      </c>
      <c r="AC43" s="107">
        <v>0</v>
      </c>
      <c r="AD43" s="107">
        <v>0</v>
      </c>
      <c r="AE43" s="197" t="e">
        <f t="shared" si="9"/>
        <v>#DIV/0!</v>
      </c>
      <c r="AF43" s="107">
        <v>0</v>
      </c>
      <c r="AG43" s="107">
        <v>0</v>
      </c>
      <c r="AH43" s="197" t="e">
        <f t="shared" si="10"/>
        <v>#DIV/0!</v>
      </c>
      <c r="AI43" s="107">
        <v>0</v>
      </c>
      <c r="AJ43" s="107">
        <v>0</v>
      </c>
      <c r="AK43" s="197" t="e">
        <f t="shared" si="11"/>
        <v>#DIV/0!</v>
      </c>
      <c r="AL43" s="107">
        <v>0</v>
      </c>
      <c r="AM43" s="107">
        <v>0</v>
      </c>
      <c r="AN43" s="197" t="e">
        <f t="shared" si="12"/>
        <v>#DIV/0!</v>
      </c>
      <c r="AO43" s="107">
        <v>0</v>
      </c>
      <c r="AP43" s="107">
        <v>0</v>
      </c>
      <c r="AQ43" s="197" t="e">
        <f t="shared" si="13"/>
        <v>#DIV/0!</v>
      </c>
      <c r="AR43" s="107">
        <v>0</v>
      </c>
      <c r="AS43" s="107">
        <v>0</v>
      </c>
      <c r="AT43" s="197" t="e">
        <f t="shared" si="14"/>
        <v>#DIV/0!</v>
      </c>
      <c r="AU43" s="196"/>
      <c r="AV43" s="174"/>
    </row>
    <row r="44" spans="1:48" ht="15">
      <c r="A44" s="187" t="s">
        <v>303</v>
      </c>
      <c r="B44" s="190" t="s">
        <v>301</v>
      </c>
      <c r="C44" s="164" t="s">
        <v>302</v>
      </c>
      <c r="D44" s="106" t="s">
        <v>41</v>
      </c>
      <c r="E44" s="100">
        <f t="shared" si="39"/>
        <v>1303.7</v>
      </c>
      <c r="F44" s="100">
        <f>F45</f>
        <v>537.998</v>
      </c>
      <c r="G44" s="197">
        <f>E44-F44</f>
        <v>765.702</v>
      </c>
      <c r="H44" s="197">
        <f>AI44+AL44+AO44+AR44</f>
        <v>1303.7</v>
      </c>
      <c r="I44" s="197">
        <f>H44-G44</f>
        <v>537.998</v>
      </c>
      <c r="J44" s="199">
        <f>F44/E44*100</f>
        <v>41.267009281276366</v>
      </c>
      <c r="K44" s="100">
        <f>K45</f>
        <v>0</v>
      </c>
      <c r="L44" s="100">
        <f>L45</f>
        <v>0</v>
      </c>
      <c r="M44" s="197" t="e">
        <f>L44/K44*100</f>
        <v>#DIV/0!</v>
      </c>
      <c r="N44" s="100">
        <f>N45</f>
        <v>0</v>
      </c>
      <c r="O44" s="100">
        <f>O45</f>
        <v>0</v>
      </c>
      <c r="P44" s="197" t="e">
        <f>O44/N44*100</f>
        <v>#DIV/0!</v>
      </c>
      <c r="Q44" s="100">
        <f>Q45</f>
        <v>0</v>
      </c>
      <c r="R44" s="100">
        <f>R45</f>
        <v>537.9</v>
      </c>
      <c r="S44" s="197" t="e">
        <f>R44/Q44*100</f>
        <v>#DIV/0!</v>
      </c>
      <c r="T44" s="100">
        <f>T45</f>
        <v>0</v>
      </c>
      <c r="U44" s="100">
        <f>U45</f>
        <v>0</v>
      </c>
      <c r="V44" s="197" t="e">
        <f>U44/T44*100</f>
        <v>#DIV/0!</v>
      </c>
      <c r="W44" s="100">
        <f>W45</f>
        <v>0</v>
      </c>
      <c r="X44" s="100">
        <f>X45</f>
        <v>0</v>
      </c>
      <c r="Y44" s="197" t="e">
        <f>X44/W44*100</f>
        <v>#DIV/0!</v>
      </c>
      <c r="Z44" s="100">
        <f>Z45</f>
        <v>0</v>
      </c>
      <c r="AA44" s="100">
        <f>AA45</f>
        <v>0</v>
      </c>
      <c r="AB44" s="197" t="e">
        <f>AA44/Z44*100</f>
        <v>#DIV/0!</v>
      </c>
      <c r="AC44" s="100">
        <f>AC45</f>
        <v>0</v>
      </c>
      <c r="AD44" s="100">
        <f>AD45</f>
        <v>0</v>
      </c>
      <c r="AE44" s="197" t="e">
        <f>AD44/AC44*100</f>
        <v>#DIV/0!</v>
      </c>
      <c r="AF44" s="100">
        <f>AF45</f>
        <v>0</v>
      </c>
      <c r="AG44" s="100">
        <f>AG45</f>
        <v>0</v>
      </c>
      <c r="AH44" s="197" t="e">
        <f>AG44/AF44*100</f>
        <v>#DIV/0!</v>
      </c>
      <c r="AI44" s="100">
        <f>AI45</f>
        <v>0</v>
      </c>
      <c r="AJ44" s="100">
        <f>AJ45</f>
        <v>0</v>
      </c>
      <c r="AK44" s="197" t="e">
        <f>AJ44/AI44*100</f>
        <v>#DIV/0!</v>
      </c>
      <c r="AL44" s="100">
        <f>AL45</f>
        <v>0</v>
      </c>
      <c r="AM44" s="100">
        <f>AM45</f>
        <v>0</v>
      </c>
      <c r="AN44" s="197" t="e">
        <f>AM44/AL44*100</f>
        <v>#DIV/0!</v>
      </c>
      <c r="AO44" s="100">
        <f>AO45</f>
        <v>0</v>
      </c>
      <c r="AP44" s="100">
        <f>AP45</f>
        <v>0</v>
      </c>
      <c r="AQ44" s="197" t="e">
        <f>AP44/AO44*100</f>
        <v>#DIV/0!</v>
      </c>
      <c r="AR44" s="100">
        <f>AR45</f>
        <v>1303.7</v>
      </c>
      <c r="AS44" s="100">
        <f>AS45</f>
        <v>0</v>
      </c>
      <c r="AT44" s="197">
        <f>AS44/AR44*100</f>
        <v>0</v>
      </c>
      <c r="AU44" s="195"/>
      <c r="AV44" s="173"/>
    </row>
    <row r="45" spans="1:48" ht="15">
      <c r="A45" s="188"/>
      <c r="B45" s="191"/>
      <c r="C45" s="165"/>
      <c r="D45" s="109" t="s">
        <v>257</v>
      </c>
      <c r="E45" s="100">
        <f t="shared" si="39"/>
        <v>1303.7</v>
      </c>
      <c r="F45" s="100">
        <v>537.998</v>
      </c>
      <c r="G45" s="197">
        <f>E45-F45</f>
        <v>765.702</v>
      </c>
      <c r="H45" s="197">
        <f>AI45+AL45+AO45+AR45</f>
        <v>1303.7</v>
      </c>
      <c r="I45" s="197">
        <f>H45-G45</f>
        <v>537.998</v>
      </c>
      <c r="J45" s="199">
        <f>F45/E45*100</f>
        <v>41.267009281276366</v>
      </c>
      <c r="K45" s="107">
        <v>0</v>
      </c>
      <c r="L45" s="107">
        <v>0</v>
      </c>
      <c r="M45" s="197" t="e">
        <f>L45/K45*100</f>
        <v>#DIV/0!</v>
      </c>
      <c r="N45" s="107">
        <v>0</v>
      </c>
      <c r="O45" s="107">
        <v>0</v>
      </c>
      <c r="P45" s="197" t="e">
        <f>O45/N45*100</f>
        <v>#DIV/0!</v>
      </c>
      <c r="Q45" s="107">
        <v>0</v>
      </c>
      <c r="R45" s="107">
        <v>537.9</v>
      </c>
      <c r="S45" s="197" t="e">
        <f>R45/Q45*100</f>
        <v>#DIV/0!</v>
      </c>
      <c r="T45" s="107">
        <v>0</v>
      </c>
      <c r="U45" s="107">
        <v>0</v>
      </c>
      <c r="V45" s="197" t="e">
        <f>U45/T45*100</f>
        <v>#DIV/0!</v>
      </c>
      <c r="W45" s="107">
        <v>0</v>
      </c>
      <c r="X45" s="107">
        <v>0</v>
      </c>
      <c r="Y45" s="197" t="e">
        <f>X45/W45*100</f>
        <v>#DIV/0!</v>
      </c>
      <c r="Z45" s="107">
        <v>0</v>
      </c>
      <c r="AA45" s="107">
        <v>0</v>
      </c>
      <c r="AB45" s="197" t="e">
        <f>AA45/Z45*100</f>
        <v>#DIV/0!</v>
      </c>
      <c r="AC45" s="107">
        <v>0</v>
      </c>
      <c r="AD45" s="107">
        <v>0</v>
      </c>
      <c r="AE45" s="197" t="e">
        <f>AD45/AC45*100</f>
        <v>#DIV/0!</v>
      </c>
      <c r="AF45" s="107">
        <v>0</v>
      </c>
      <c r="AG45" s="107">
        <v>0</v>
      </c>
      <c r="AH45" s="197" t="e">
        <f>AG45/AF45*100</f>
        <v>#DIV/0!</v>
      </c>
      <c r="AI45" s="107">
        <v>0</v>
      </c>
      <c r="AJ45" s="107">
        <v>0</v>
      </c>
      <c r="AK45" s="197" t="e">
        <f>AJ45/AI45*100</f>
        <v>#DIV/0!</v>
      </c>
      <c r="AL45" s="107">
        <v>0</v>
      </c>
      <c r="AM45" s="107">
        <v>0</v>
      </c>
      <c r="AN45" s="197" t="e">
        <f>AM45/AL45*100</f>
        <v>#DIV/0!</v>
      </c>
      <c r="AO45" s="107">
        <v>0</v>
      </c>
      <c r="AP45" s="107">
        <v>0</v>
      </c>
      <c r="AQ45" s="197" t="e">
        <f>AP45/AO45*100</f>
        <v>#DIV/0!</v>
      </c>
      <c r="AR45" s="107">
        <v>1303.7</v>
      </c>
      <c r="AS45" s="107">
        <v>0</v>
      </c>
      <c r="AT45" s="197">
        <f>AS45/AR45*100</f>
        <v>0</v>
      </c>
      <c r="AU45" s="196"/>
      <c r="AV45" s="174"/>
    </row>
  </sheetData>
  <sheetProtection/>
  <mergeCells count="116">
    <mergeCell ref="A1:AU1"/>
    <mergeCell ref="A2:AU2"/>
    <mergeCell ref="A3:AU3"/>
    <mergeCell ref="A4:AU4"/>
    <mergeCell ref="C6:C8"/>
    <mergeCell ref="A44:A45"/>
    <mergeCell ref="B44:B45"/>
    <mergeCell ref="C44:C45"/>
    <mergeCell ref="AU44:AU45"/>
    <mergeCell ref="AV44:AV45"/>
    <mergeCell ref="AU40:AU41"/>
    <mergeCell ref="AU42:AU43"/>
    <mergeCell ref="A40:A41"/>
    <mergeCell ref="B40:B41"/>
    <mergeCell ref="B42:B43"/>
    <mergeCell ref="C29:C31"/>
    <mergeCell ref="C32:C33"/>
    <mergeCell ref="C34:C35"/>
    <mergeCell ref="C36:C37"/>
    <mergeCell ref="C40:C41"/>
    <mergeCell ref="C42:C43"/>
    <mergeCell ref="A38:A39"/>
    <mergeCell ref="B38:B39"/>
    <mergeCell ref="A15:A16"/>
    <mergeCell ref="B29:B31"/>
    <mergeCell ref="A32:A33"/>
    <mergeCell ref="B15:B16"/>
    <mergeCell ref="B17:B18"/>
    <mergeCell ref="A29:A31"/>
    <mergeCell ref="B23:B24"/>
    <mergeCell ref="B19:B20"/>
    <mergeCell ref="B27:B28"/>
    <mergeCell ref="A34:A35"/>
    <mergeCell ref="A25:A26"/>
    <mergeCell ref="B25:B26"/>
    <mergeCell ref="A36:A37"/>
    <mergeCell ref="B32:B33"/>
    <mergeCell ref="B36:B37"/>
    <mergeCell ref="B34:B35"/>
    <mergeCell ref="A42:A43"/>
    <mergeCell ref="A6:A8"/>
    <mergeCell ref="B6:B8"/>
    <mergeCell ref="D6:D8"/>
    <mergeCell ref="E6:F6"/>
    <mergeCell ref="J6:J8"/>
    <mergeCell ref="A19:A20"/>
    <mergeCell ref="A21:A22"/>
    <mergeCell ref="A27:A28"/>
    <mergeCell ref="K6:M6"/>
    <mergeCell ref="C27:C28"/>
    <mergeCell ref="C15:C16"/>
    <mergeCell ref="C25:C26"/>
    <mergeCell ref="G6:G8"/>
    <mergeCell ref="H6:H8"/>
    <mergeCell ref="C23:C24"/>
    <mergeCell ref="C19:C20"/>
    <mergeCell ref="I6:I8"/>
    <mergeCell ref="E7:E8"/>
    <mergeCell ref="N6:P6"/>
    <mergeCell ref="Q6:S6"/>
    <mergeCell ref="T6:V6"/>
    <mergeCell ref="W6:Y6"/>
    <mergeCell ref="Z6:AB6"/>
    <mergeCell ref="AC6:AE6"/>
    <mergeCell ref="AU6:AU8"/>
    <mergeCell ref="AU13:AU14"/>
    <mergeCell ref="AU36:AU37"/>
    <mergeCell ref="AR6:AT6"/>
    <mergeCell ref="AF6:AH6"/>
    <mergeCell ref="AI6:AK6"/>
    <mergeCell ref="AL6:AN6"/>
    <mergeCell ref="AU15:AU16"/>
    <mergeCell ref="AU32:AU33"/>
    <mergeCell ref="AU17:AU18"/>
    <mergeCell ref="AU19:AU20"/>
    <mergeCell ref="AV27:AV28"/>
    <mergeCell ref="AU27:AU28"/>
    <mergeCell ref="AV36:AV37"/>
    <mergeCell ref="AU38:AU39"/>
    <mergeCell ref="AV32:AV33"/>
    <mergeCell ref="AV40:AV41"/>
    <mergeCell ref="C38:C39"/>
    <mergeCell ref="AO6:AQ6"/>
    <mergeCell ref="AV17:AV18"/>
    <mergeCell ref="AV23:AV24"/>
    <mergeCell ref="AV21:AV22"/>
    <mergeCell ref="AV19:AV20"/>
    <mergeCell ref="AF7:AH7"/>
    <mergeCell ref="AI7:AK7"/>
    <mergeCell ref="AU21:AU22"/>
    <mergeCell ref="W7:Y7"/>
    <mergeCell ref="A23:A24"/>
    <mergeCell ref="C17:C18"/>
    <mergeCell ref="AV42:AV43"/>
    <mergeCell ref="AV38:AV39"/>
    <mergeCell ref="AU23:AU24"/>
    <mergeCell ref="AV6:AV8"/>
    <mergeCell ref="AV13:AV14"/>
    <mergeCell ref="AV15:AV16"/>
    <mergeCell ref="AL7:AN7"/>
    <mergeCell ref="AO7:AQ7"/>
    <mergeCell ref="AR7:AT7"/>
    <mergeCell ref="T7:V7"/>
    <mergeCell ref="B21:B22"/>
    <mergeCell ref="C21:C22"/>
    <mergeCell ref="Z7:AB7"/>
    <mergeCell ref="AC7:AE7"/>
    <mergeCell ref="F7:F8"/>
    <mergeCell ref="A10:B12"/>
    <mergeCell ref="A17:A18"/>
    <mergeCell ref="K7:M7"/>
    <mergeCell ref="N7:P7"/>
    <mergeCell ref="Q7:S7"/>
    <mergeCell ref="A13:A14"/>
    <mergeCell ref="B13:B14"/>
    <mergeCell ref="C10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2" manualBreakCount="2">
    <brk id="14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Алембекова А.А.</cp:lastModifiedBy>
  <cp:lastPrinted>2023-06-06T07:36:27Z</cp:lastPrinted>
  <dcterms:created xsi:type="dcterms:W3CDTF">2011-05-17T05:04:33Z</dcterms:created>
  <dcterms:modified xsi:type="dcterms:W3CDTF">2024-04-27T05:07:02Z</dcterms:modified>
  <cp:category/>
  <cp:version/>
  <cp:contentType/>
  <cp:contentStatus/>
</cp:coreProperties>
</file>