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20730" windowHeight="7230" tabRatio="621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таблица" sheetId="4" r:id="rId4"/>
  </sheets>
  <definedNames>
    <definedName name="_xlnm.Print_Titles" localSheetId="2">'Выполнение работ'!$3:$3</definedName>
    <definedName name="_xlnm.Print_Titles" localSheetId="3">'таблица'!$2:$4</definedName>
    <definedName name="_xlnm.Print_Area" localSheetId="2">'Выполнение работ'!$A$1:$Q$81</definedName>
    <definedName name="_xlnm.Print_Area" localSheetId="3">'таблица'!$A$1:$K$390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<sst xmlns="http://schemas.openxmlformats.org/spreadsheetml/2006/main" count="1104" uniqueCount="503">
  <si>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</si>
  <si>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</si>
  <si>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</si>
  <si>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</si>
  <si>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</si>
  <si>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</si>
  <si>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</si>
  <si>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</si>
  <si>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</si>
  <si>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</si>
  <si>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</si>
  <si>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</si>
  <si>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</si>
  <si>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</si>
  <si>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</si>
  <si>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</si>
  <si>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</si>
  <si>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</si>
  <si>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</si>
  <si>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</si>
  <si>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</si>
  <si>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</si>
  <si>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</si>
  <si>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</si>
  <si>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</si>
  <si>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</si>
  <si>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</si>
  <si>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</si>
  <si>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</si>
  <si>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</si>
  <si>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</si>
  <si>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</si>
  <si>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</si>
  <si>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</si>
  <si>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</si>
  <si>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</si>
  <si>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</si>
  <si>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</si>
  <si>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</si>
  <si>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</si>
  <si>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</si>
  <si>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</si>
  <si>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</si>
  <si>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</si>
  <si>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</si>
  <si>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</si>
  <si>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</si>
  <si>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</si>
  <si>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</si>
  <si>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</si>
  <si>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</si>
  <si>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</si>
  <si>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</si>
  <si>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</si>
  <si>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</si>
  <si>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</si>
  <si>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</si>
  <si>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</si>
  <si>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</si>
  <si>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</si>
  <si>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</si>
  <si>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</si>
  <si>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</si>
  <si>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</si>
  <si>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</si>
  <si>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</si>
  <si>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</si>
  <si>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</si>
  <si>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</si>
  <si>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</si>
  <si>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</si>
  <si>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</si>
  <si>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</si>
  <si>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</si>
  <si>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</si>
  <si>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</si>
  <si>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</si>
  <si>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</si>
  <si>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</si>
  <si>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</si>
  <si>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</si>
  <si>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</si>
  <si>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</si>
  <si>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</si>
  <si>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</si>
  <si>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</si>
  <si>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</si>
  <si>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</si>
  <si>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</si>
  <si>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</si>
  <si>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</si>
  <si>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</si>
  <si>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</si>
  <si>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</si>
  <si>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</si>
  <si>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</si>
  <si>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</si>
  <si>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</si>
  <si>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</si>
  <si>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</si>
  <si>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</si>
  <si>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</si>
  <si>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</si>
  <si>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</si>
  <si>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</si>
  <si>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</si>
  <si>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</si>
  <si>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</si>
  <si>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</si>
  <si>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</si>
  <si>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</si>
  <si>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</si>
  <si>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</si>
  <si>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</si>
  <si>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</si>
  <si>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</si>
  <si>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</si>
  <si>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</si>
  <si>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</si>
  <si>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</si>
  <si>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</si>
  <si>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</si>
  <si>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</si>
  <si>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</si>
  <si>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</si>
  <si>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</si>
  <si>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</si>
  <si>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</si>
  <si>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</si>
  <si>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</si>
  <si>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</si>
  <si>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</si>
  <si>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</si>
  <si>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</si>
  <si>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</si>
  <si>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</si>
  <si>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</si>
  <si>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</si>
  <si>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</si>
  <si>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</si>
  <si>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</si>
  <si>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</si>
  <si>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</si>
  <si>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</si>
  <si>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</si>
  <si>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</si>
  <si>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</si>
  <si>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</si>
  <si>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</si>
  <si>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</si>
  <si>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</si>
  <si>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</si>
  <si>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</si>
  <si>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</si>
  <si>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</si>
  <si>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</si>
  <si>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</si>
  <si>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</si>
  <si>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</si>
  <si>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</si>
  <si>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</si>
  <si>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</si>
  <si>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</si>
  <si>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</si>
  <si>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</si>
  <si>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</si>
  <si>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</si>
  <si>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</si>
  <si>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</si>
  <si>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</si>
  <si>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</si>
  <si>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</si>
  <si>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</si>
  <si>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</si>
  <si>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</si>
  <si>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</si>
  <si>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</si>
  <si>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</si>
  <si>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</si>
  <si>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</si>
  <si>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</si>
  <si>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</si>
  <si>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</si>
  <si>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</si>
  <si>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</si>
  <si>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</si>
  <si>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</si>
  <si>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</si>
  <si>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</si>
  <si>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</si>
  <si>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</si>
  <si>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</si>
  <si>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</si>
  <si>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</si>
  <si>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</si>
  <si>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</si>
  <si>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</si>
  <si>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</si>
  <si>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</si>
  <si>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</si>
  <si>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</si>
  <si>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</si>
  <si>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</si>
  <si>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</si>
  <si>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</si>
  <si>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</si>
  <si>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</si>
  <si>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</si>
  <si>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</si>
  <si>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</si>
  <si>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</si>
  <si>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</si>
  <si>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</si>
  <si>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</si>
  <si>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</si>
  <si>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</si>
  <si>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</si>
  <si>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</si>
  <si>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</si>
  <si>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</si>
  <si>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</si>
  <si>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</si>
  <si>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</si>
  <si>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</si>
  <si>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</si>
  <si>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</si>
  <si>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</si>
  <si>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</si>
  <si>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</si>
  <si>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</si>
  <si>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</si>
  <si>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</si>
  <si>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</si>
  <si>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</si>
  <si>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</si>
  <si>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</si>
  <si>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</si>
  <si>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</si>
  <si>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</si>
  <si>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</si>
  <si>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</si>
  <si>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</si>
  <si>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</si>
  <si>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</si>
  <si>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</si>
  <si>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</si>
  <si>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</si>
  <si>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</si>
  <si>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</si>
  <si>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</si>
  <si>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</si>
  <si>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</si>
  <si>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</si>
  <si>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</si>
  <si>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Мероприятия муниципальной программы</t>
  </si>
  <si>
    <t>тыс. рублей</t>
  </si>
  <si>
    <t>бюджет района</t>
  </si>
  <si>
    <t>План                            на 2022 год,               тыс. рублей</t>
  </si>
  <si>
    <t xml:space="preserve">%                          </t>
  </si>
  <si>
    <t>Плановые освоения денежных средств, тыс.рублей</t>
  </si>
  <si>
    <t>Освоение денежных средств муниципальной программы в 2022 году (на 01.10.2022)</t>
  </si>
  <si>
    <t>сумма невостребованных средств, тыс.рублей</t>
  </si>
  <si>
    <t>3.2.</t>
  </si>
  <si>
    <t>3.3.</t>
  </si>
  <si>
    <t>3.4.</t>
  </si>
  <si>
    <t>4.2.</t>
  </si>
  <si>
    <t>всего</t>
  </si>
  <si>
    <t xml:space="preserve">бюджет района </t>
  </si>
  <si>
    <t>2.1.1.</t>
  </si>
  <si>
    <t>2.1.1.1.</t>
  </si>
  <si>
    <t>2.1.1.2.</t>
  </si>
  <si>
    <t>2.1.1.3.</t>
  </si>
  <si>
    <t>4.2.1.</t>
  </si>
  <si>
    <t>2.6.</t>
  </si>
  <si>
    <t>2.1.1.4.</t>
  </si>
  <si>
    <t>2.1.1.5.</t>
  </si>
  <si>
    <t>2.1.1.6.</t>
  </si>
  <si>
    <t>2.1.1.7.</t>
  </si>
  <si>
    <t>2.1.1.8.</t>
  </si>
  <si>
    <t>2.1.1.9.</t>
  </si>
  <si>
    <t>2.1.1.10.</t>
  </si>
  <si>
    <t>2.1.1.11.</t>
  </si>
  <si>
    <t>2.2.1.</t>
  </si>
  <si>
    <t>2.2.2.</t>
  </si>
  <si>
    <t>2.2.3.</t>
  </si>
  <si>
    <t>Всего по подпрограмме 1</t>
  </si>
  <si>
    <t>Мероприятие запланировано на 4 квартал 2022 года</t>
  </si>
  <si>
    <t xml:space="preserve">Проведение муниципального финального этапа конкурса «Ученик года Ханты-Мансийского района – 2022». Срок проведения 14.02.-04.03.2022. Проведение 03.09.2022 ежегодного педагогического совета Ханты-Мансийского района. Приняло участие 100 педагогов из образовательных организаций района. </t>
  </si>
  <si>
    <t>Подпрограмма 1 «Инновационное развитие образования»</t>
  </si>
  <si>
    <t xml:space="preserve">Основное мероприятие: Стимулирование лидеров и поддержка системы воспитания                                                    </t>
  </si>
  <si>
    <t xml:space="preserve">Основное мероприятие: Информационное, организационно-методическое сопровождение реализации Программы                                                     </t>
  </si>
  <si>
    <t>Школы Ханты-Мансийского района, в том числе:</t>
  </si>
  <si>
    <t>МКОУ ХМР «СОШ п. Красноленинский»</t>
  </si>
  <si>
    <t>Проведены ремонтные работы (замена дверного проема)</t>
  </si>
  <si>
    <t>справочно:                                                                             средства предприятий - недровользователей</t>
  </si>
  <si>
    <t>Капитальный ремонт МКОУ  ХМР "СОШ с. Нялинское"</t>
  </si>
  <si>
    <t xml:space="preserve">Заключен муниципальный контракт № 0187300008422000105 от 23.05.2022 с ИП Захаров на сумму 18 843 416,48 рублей. Срок выполнения работ до 01.11.2022 г. </t>
  </si>
  <si>
    <t>Проведение капитального ремонта МКОУ ХМР «ООШ с. Тюли»</t>
  </si>
  <si>
    <t>Проведение капитального ремонта МКОУ ХМР "Основная общеобразовательная школа имени братьев Петровых сп Реполово"</t>
  </si>
  <si>
    <t xml:space="preserve"> Заключен муниципальный контракт № 187300008422000000 от 05.05.2022 с ООО Стоительная компания "УРАЛ СТРОЙ"  на сумму 8 451 238,27. Работы выполнены в полном объеме. Остаток средств планируется использовать в 2023 году.</t>
  </si>
  <si>
    <t>Проведение капитального ремонта МКОУ ХМР "СОШ с. Елизарово"</t>
  </si>
  <si>
    <t>Заключен муниципальный контракт № 0187300008422000087 от 26.04.2022  с ООО "ЮграИнжиниринг" на сумму 8 567 765,28 рублей.  Работы выполнены в полном объеме. Остаток средств планируется использовать в 2023 году.</t>
  </si>
  <si>
    <t>Проведение капитального ремонта спортивного зала МБОУ ХМР "СОШ п. Луговской"</t>
  </si>
  <si>
    <t xml:space="preserve">Заключен муниципальный контракт №0187300008422000121 от 14.06.2022 с ИП Захаров на сумму 7 851 610,25 рублей. Работы выполнены в полном объеме. </t>
  </si>
  <si>
    <t>Капитальный ремонт спортивного зала МБОУ ХМР «СОШ п. Луговской»</t>
  </si>
  <si>
    <t>МКОУ ХМР «СОШ с. Батово»</t>
  </si>
  <si>
    <t>2.1.2.</t>
  </si>
  <si>
    <t>Дошкольные учреждения Ханты-Мансийского района, в том числе:</t>
  </si>
  <si>
    <t>2.1.2.1.</t>
  </si>
  <si>
    <t>МКДОУ ХМР «Детский сад «Росинка» с. Троица»</t>
  </si>
  <si>
    <t>2.1.2.2.</t>
  </si>
  <si>
    <t>МКДОУ ХМР «Детский сад «Мишутка» д.Белогорье»</t>
  </si>
  <si>
    <t>2.1.2.3.</t>
  </si>
  <si>
    <t xml:space="preserve">МКДОУ ХМР «Детский сад «Колобок» п. Пырьях» </t>
  </si>
  <si>
    <t>2.1.2.4.</t>
  </si>
  <si>
    <t xml:space="preserve">МКДОУ ХМР «Детский сад «Чебурашка» с. Тюли» </t>
  </si>
  <si>
    <t>2.1.3.</t>
  </si>
  <si>
    <t>Внешкольные учреждения Ханты-Мансийского района, в том числе:</t>
  </si>
  <si>
    <t>2.1.3.1.</t>
  </si>
  <si>
    <t>Муниципальное бюджетное учреждение дополнительного образования Ханты-Мансийского района</t>
  </si>
  <si>
    <t>Проведен косметический ремонт образовательных учреждений  в полном объеме. Окончательная оплата будет осуществлена в октябре 2022 года.</t>
  </si>
  <si>
    <t>Школы Ханты-Мансийского района (расходы на косметический ремонт по 24 образовательным учреждениям на новый учебный год)</t>
  </si>
  <si>
    <t>Внешкольные учреждения Ханты-Мансийского района</t>
  </si>
  <si>
    <t>Бюджетные ассигнования запланированы на поверку, перезаправку огнетушителей, проверку и испытание  электрооборудования, пропитку огнезащитным составом. Заключены муниципальные контракты на выполнение данных видов работ. Оплата производится после подписания акта выполненных работ.</t>
  </si>
  <si>
    <t>2.3.1.</t>
  </si>
  <si>
    <t>Школы Ханты-Мансийского района</t>
  </si>
  <si>
    <t>2.3.2.</t>
  </si>
  <si>
    <t>Дошкольные учреждения Ханты-Мансийского района</t>
  </si>
  <si>
    <t>2.3.3.</t>
  </si>
  <si>
    <t xml:space="preserve">Бюджетные ассигнования запланированы на оплату водоочистительных систем и оплату лабораторных исследований в образовательных организациях. Заключены муниципальные контракты на выполнение данных видов работ. Оплата производится  после подписания акта выполненных работ. </t>
  </si>
  <si>
    <t>2.4.1.</t>
  </si>
  <si>
    <t>2.4.2.</t>
  </si>
  <si>
    <t>2.4.3.</t>
  </si>
  <si>
    <t>Муниципальное бюджетное учреждение дополнительного образования Ханты-Мансийского района (расходы на проведение лабораторных исследований)</t>
  </si>
  <si>
    <t>Промывка систем отопления осуществлялась в 3 квартале 2022 года. Окончательная оплата будет произведена в октябре текущего года.</t>
  </si>
  <si>
    <t>2.5.1.</t>
  </si>
  <si>
    <t>2.5.2.</t>
  </si>
  <si>
    <t>Основное мероприятие: Проведение мероприятий по устранению предписаний надзорных органов (1)</t>
  </si>
  <si>
    <t>2.6.1.</t>
  </si>
  <si>
    <t>2.6.2.</t>
  </si>
  <si>
    <t>2.6.3.</t>
  </si>
  <si>
    <t xml:space="preserve">Бюджетные ассигнования запланированы на физическую охрану зданий и обслуживание тревожных кнопок и СКУДов. Заключены муниципальные контракты на охрану зданий конкурентным способом до конца текущего года. Экономия бюджетных ассигнований по итогам проведенного аукциона возвращена в бюджет района. </t>
  </si>
  <si>
    <t>Всего по подпрограмме 2</t>
  </si>
  <si>
    <t>Подпрограмма 2 «Обеспечение комплексной безопасности и комфортных условий образовательного процесса»</t>
  </si>
  <si>
    <t>бюджет района – всего</t>
  </si>
  <si>
    <t>средства бюджета района</t>
  </si>
  <si>
    <t>средства бюджета района на софинансирование расходов за счет средств федерального и регионального бюджета</t>
  </si>
  <si>
    <t>Основное мероприятие: Строительство и реконструкция учреждений общего образования в соответствии с нормативом обеспеченности местами в образовательных учреждениях                                              (1, 2)</t>
  </si>
  <si>
    <t>бюджет района –всего</t>
  </si>
  <si>
    <t>в том числе</t>
  </si>
  <si>
    <t>3.2.1.</t>
  </si>
  <si>
    <t>Корректировка проектно-сметной документации по объекту "Реконструкция школы с пристроем в п. Красноленинский"</t>
  </si>
  <si>
    <t>3.2.2.</t>
  </si>
  <si>
    <t>Строительство плоскостных сооружений МКОУ "СОШ п. Сибирский"</t>
  </si>
  <si>
    <t>3.2.3.</t>
  </si>
  <si>
    <t>Строительство объекта Комплекс «школа (55 учащихся) в п. Бобровский»</t>
  </si>
  <si>
    <t>3.1.4.</t>
  </si>
  <si>
    <t>3.1.5.</t>
  </si>
  <si>
    <t>3.2.4.</t>
  </si>
  <si>
    <t>3.2.5.</t>
  </si>
  <si>
    <t>3.2.6.</t>
  </si>
  <si>
    <t>справочно: средства предприятий  - недропользователей</t>
  </si>
  <si>
    <t>3.4.1.</t>
  </si>
  <si>
    <t>Улучшение МТБ базы МКОУ ХМР СОШ с.Селиярово</t>
  </si>
  <si>
    <t>3.4.2.</t>
  </si>
  <si>
    <t>3.4.3.</t>
  </si>
  <si>
    <t>Всего по подпрограмме 3</t>
  </si>
  <si>
    <t xml:space="preserve"> Заключен муниципальный контракт №0187300008421000080 от 31.05.2021 с ООО «СинКос» на сумму 2 955 000,0 рублей.
Ведется корректировка ПСД. Подрядной организации выданы документы для прохождения гос.экспертизы. Ожидаемый срок получения заключения декабрь 2022 года. Нарушен срок выполнения работ, ведется претензионная работа.</t>
  </si>
  <si>
    <t xml:space="preserve"> Заключен муниципальный контракт №0187300008422000122 от 17.06.2022 с ООО СК «УралСтрой» на сумму 1 492 542,0 рублей.
Работы выполнены в полном объеме. Остаток средств планируется использовать в 2023 году.</t>
  </si>
  <si>
    <t>Оплата будет произведена после предъявления подрядной организацией исполнительного листа.</t>
  </si>
  <si>
    <t xml:space="preserve"> </t>
  </si>
  <si>
    <t xml:space="preserve"> Планируется приобретение и установка на территории образовательной организации веранды-беседки с необходимым оборудованием. Подготовлены документы для проведения повторного аукциона, бюджетные ассигнования будут освоены до конца текущего года.</t>
  </si>
  <si>
    <t>Подпрограмма 3 «Развитие материально-технической базы сферы образования»</t>
  </si>
  <si>
    <t>Подпрограмма 4 «Оказание образовательных услуг в организациях дошкольного, общего среднего и дополнительного образования на территории Ханты-Мансийского района»</t>
  </si>
  <si>
    <t>4.3.</t>
  </si>
  <si>
    <t>4.4.</t>
  </si>
  <si>
    <t xml:space="preserve">федеральный бюджет </t>
  </si>
  <si>
    <t>бюджет района, всего</t>
  </si>
  <si>
    <t>4.4.1.</t>
  </si>
  <si>
    <t xml:space="preserve"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</t>
  </si>
  <si>
    <t>4.4.2.</t>
  </si>
  <si>
    <t xml:space="preserve">Субвенции на выплату компенсации части родительской платы за присмотр и уход за детьми в общеобразовательных организациях, реализующих образовательные программы дошкольного образования </t>
  </si>
  <si>
    <t>4.4.3.</t>
  </si>
  <si>
    <t>Субвенции на социальную поддержку отдельным категориям обучающихся в муниципальных общеобразовательных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образовательным программам</t>
  </si>
  <si>
    <t>4.4.4.</t>
  </si>
  <si>
    <t>4.4.5.</t>
  </si>
  <si>
    <t>4.5.</t>
  </si>
  <si>
    <t>Энергосервисные контракты</t>
  </si>
  <si>
    <t>4.6.</t>
  </si>
  <si>
    <t>4.6.1.</t>
  </si>
  <si>
    <t xml:space="preserve">Создание условий для удовлетворения потребности населения района в оказании услуг в учреждениях общего среднего образования (содержание учреждений)                                                       </t>
  </si>
  <si>
    <t>4.6.2.</t>
  </si>
  <si>
    <t xml:space="preserve">Энергосервисные контракты </t>
  </si>
  <si>
    <t>4.6.3.</t>
  </si>
  <si>
    <t>Питание обучающихся на платной основе</t>
  </si>
  <si>
    <t>4.7.</t>
  </si>
  <si>
    <t>справочно: средства от приносящей доход деятельности МАУ ДО ХМР "ЦДО"</t>
  </si>
  <si>
    <t>4.7.1.</t>
  </si>
  <si>
    <t xml:space="preserve">Расходы для удовлетворения потребностей населения района в оказании услуг в сфере дополнительного образования (содержание учреждения) в рамках муниципального задания </t>
  </si>
  <si>
    <t>Субсидия на частичное обеспечение повышения оплаты труда педагогических работников муниципальных учреждений дополнительного образования детей</t>
  </si>
  <si>
    <t>Расходы на оказание финансовой, имущественной, образовательной, информационно-консультационной поддержки негосударственным (немуниципальным) организациям, в том числе СОНКО</t>
  </si>
  <si>
    <t>4.7.2.</t>
  </si>
  <si>
    <t>4.7.2.1.</t>
  </si>
  <si>
    <t xml:space="preserve">Реализация программы персонифицированного финансирования дополнительного образования детей                  </t>
  </si>
  <si>
    <t>4.7.2.2.</t>
  </si>
  <si>
    <t>Обеспечение программы персонифицированного финансирования дополнительного образования детей</t>
  </si>
  <si>
    <t>4.8.</t>
  </si>
  <si>
    <t>4.9.</t>
  </si>
  <si>
    <t>4.10.</t>
  </si>
  <si>
    <t>Всего по подпрограмме 4</t>
  </si>
  <si>
    <t>Выплаты компенсации части родительской платы производяться по заявке родителей (законных представителей) при предоставлении первичных документов. Субвенция носит заявительный характер.</t>
  </si>
  <si>
    <t>Денежные средства запланированы на организацию питания обучающихся льготной категории и оплату труда работников образовательных организаций, задействованных в приготовлении пищи (повара)</t>
  </si>
  <si>
    <t xml:space="preserve">Денежное вознаграждение за классное руководство педагогическим работникам  производятся по графику в соответствии со сроками выдачи заработной платы.
</t>
  </si>
  <si>
    <t>В образовательных организациях обеспечение горячим питанием обучающихся начальных классов с 1 по 4 классы осуществляется самостоятельно, соответственно денежные средства, доведённые из федерального, окружного и местного бюджетов на услуги по организации предоставления питания (аутсорсинг) не расходуются в полном объеме, кроме одного образовательного учреждения МБОУ ХМР «НОШ п. Горноправдинск». Корректировка плановых показателей федерального бюджета будет осуществлена в октябре текущего года.</t>
  </si>
  <si>
    <t>По данным мероприятиям запланированы расходы на содержание дошкольных учреждений, общеобразовательных учреждений, учреждений дополнительного образования , в том числе заработная плата, начисления на оплату труда, коммунальные услуги, услуг связи, налоги и прочие расходы.                                 Выплаты по оплате труда производятся по графику в соответствии со сроками выдачи заработной платы.                                                                                                                       Муниципальные контракты на коммунальные услуги, услуги связи заключены. Оплата после предоставления счетов.</t>
  </si>
  <si>
    <t>На реализация программы персонифицированного финансирования запланировано 965 сертификатов по 44 программам.</t>
  </si>
  <si>
    <t xml:space="preserve">По данному мероприятию запланированы расходы на содержание МКУ "Централизованная бухгалтерия" , в том числе заработная плата, начисления на оплату труда, аренда здания,  коммунальные услуги, услуги связи, налоги, прочие расходы необходимые для функционирования комитета по образованию и централизованной бухгалтерии.                                                                                                                                           Выплаты по оплате труда производятся по графику в соответствии со сроками выдачи заработной платы.                                                                                                                  </t>
  </si>
  <si>
    <t xml:space="preserve">По данному мероприятию запланированы расходы на содержание МАУ ХМР "Муниципальный методический центр" , в том числе заработная плата, начисления на оплату труда, прочие расходы необходимые для функционирования учреждения.                                                                                                                                     Выплаты по оплате труда производятся по графику в соответствии со сроками выдачи заработной платы.                                                                                                                  </t>
  </si>
  <si>
    <t>5.3.</t>
  </si>
  <si>
    <t>5.4.</t>
  </si>
  <si>
    <t>5.4.1</t>
  </si>
  <si>
    <t>Организация деятельности лагерей с дневным пребыванием детей</t>
  </si>
  <si>
    <t>5.4.1.1</t>
  </si>
  <si>
    <t>Организация деятельности лагерей с дневным пребыванием детей: обновление, укрепление материально-технической базы лагерей; страхование детей и (или) др.</t>
  </si>
  <si>
    <t>5.4.1.2</t>
  </si>
  <si>
    <t>5.4.2.</t>
  </si>
  <si>
    <t>Организация деятельности «дворовых площадок», клубов по месту жительства</t>
  </si>
  <si>
    <t>5.4.3.</t>
  </si>
  <si>
    <t>Проведение аккарицидной, дезинсекционной (ларвицидной) обработки, барьерной дератизации, а также сбор и утилизация трупов животных на территории Ханты-Мансийского района</t>
  </si>
  <si>
    <t>5.4.4.</t>
  </si>
  <si>
    <t xml:space="preserve">Организация отдыха и оздоровления детей на территории Ханты-Мансийского автономного округа – Югры и в климатически благоприятных регионах Российской Федерации </t>
  </si>
  <si>
    <t>5.5.</t>
  </si>
  <si>
    <t>5.5.1.</t>
  </si>
  <si>
    <t>Районное мероприятие профессиональной ориентации «Лаборатория профессий»</t>
  </si>
  <si>
    <t>5.5.2.</t>
  </si>
  <si>
    <t>Организация экологических трудовых отрядов</t>
  </si>
  <si>
    <t>5.6.</t>
  </si>
  <si>
    <t>5.6.1.</t>
  </si>
  <si>
    <t>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</t>
  </si>
  <si>
    <t>5.6.2.</t>
  </si>
  <si>
    <t>Организация деятельности по опеке и попечительству</t>
  </si>
  <si>
    <t>5.6.3.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</si>
  <si>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</si>
  <si>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5.6.4.</t>
  </si>
  <si>
    <t xml:space="preserve">Субвенции на осуществление полномочий по образованию и организации деятельности комиссий по делам несовершеннолетних и защите их прав </t>
  </si>
  <si>
    <t>Всего по подпрограмме 5</t>
  </si>
  <si>
    <t>Проведена районная научная конференция молодых исследователей «Шаг в будущее», Спартакиада среди учащихся Ханты-Мансийского района. 13 января 2022 года дети и проявившие способности в области физической культуры, литературы, культуры и искусства,  изобразительного искусства, призеров  и победителей  интеллектуальных, творческих конкурсов, олимпиад, соревнований,  образовательных организаций Ханты-Мансийского района приняли участие в новогоднем мюзикле в концертно-театральном центре «Югра-Классик», 11.04.2022 проведен муниципальный этап шахматного турнира среди обучающихся Ханты-Мансийского района", организовано участие обучающихся района в муниципальных этапах Всероссийских спортивных соревнований и игр школьников «Президентские состязания» и «Президентские спортивные игры». Проведение других мероприятий планируется в 4 квартале 2022 года.</t>
  </si>
  <si>
    <t>Для организации лагерей с дневным пребывание на базе образовательных организаций района в период весенних каникул закуплены канцелярские товары, на страхование детей потрачено - 9660,0 руб. Для организации  профильных лагерей  и лагерей с дневным пребыванием в летний период на страхование детей потрачено 37898 рублей, остальные средства направлены на приобретение необходимых для функционирования лагерей товаров.</t>
  </si>
  <si>
    <t>За счет средств бюджета автономного округа питание детей в лагерях с дневным пребыванием детей  производится с июня 2022 года с открытием пришкольных  летних лагерей на базе образовательных организаций</t>
  </si>
  <si>
    <t>В период весенних каникул  (март 2022 года) организована работа 24 лагерей дневным пребыванием детей, с общим охватом 690 несовершеннолетних  (предусмотрено двух-разовое питание). В летний  каникулярный период (июнь-август)  организована работа 33 легерей с охватом 914 несовершеннолетних Ханты-Мансийского района</t>
  </si>
  <si>
    <t>Мероприятие запланировано на июль-август месяц 2022 года</t>
  </si>
  <si>
    <t>Проведение мероприятия запланировано в 4 квартале 2022 года</t>
  </si>
  <si>
    <t>В 2022 году организована работа по трудоустройству  в летний период 570 несовершеннолетних Ханты-Мансийского района с привлечением средств предприятий - недропользователей</t>
  </si>
  <si>
    <t xml:space="preserve">В рамках меропрития производятся расходы на оплату труда приемных родителей по заключенным договорам, организацию детского отдыха детей-сирот и детей, оставшихся без попечения родителей. Оплата по договорам производится ежемесячно, начисления на оплату труда перечисляются до 15 числа месяца следующего за истекшим. </t>
  </si>
  <si>
    <t xml:space="preserve"> В целях реализации меропрития в рамках переданных полномочий по опеке и попечительству расходы запланированы на содержание отдела по опеке и попечительству в количестве 7 штатных единиц, в том числе оплата труда, начисления на оплату труда и материальные затраты по содержанию отдела. </t>
  </si>
  <si>
    <t>В связи с вводом жилых помещений в эксплуатацию в 3 квартале 2022 года, приобретение жилья планируется в 4 квартале 2022 году.</t>
  </si>
  <si>
    <t xml:space="preserve">В целях реализации меропрития в рамках переданных полномочий по образованию и организации деятельности комиссий по делам несовершеннолентних и защите их прав запланированы расходы на содержание отдела в количестве 3 муниципальных служащих, в том числе оплата труда, начисления по оплате труда и материальные затраты по содержанию отдела. </t>
  </si>
  <si>
    <t>Подпрограмма 5 «Дети и молодежь Ханты-Мансийского района»</t>
  </si>
  <si>
    <t>Итого по муниципальной программе</t>
  </si>
  <si>
    <t>Дошкольные учреждения Ханты-Мансийского района (расходы на косметический ремонт по 10 образовательным учреждениям на новый учебный год)</t>
  </si>
  <si>
    <t>Организация участия в региональном этапе Всероссийской олимпиады школьников по учебному предмету "химия" (очный формат) в январе 2022 года. Организация участия педагогов в финале регионального этапа всероссийских конкурсов профессионального мастерства в сфере образования "Педагог года Югры - 2022" в марте 2022 года.  С 14 февраля по 4 марта  2022 года проведен муниципальный этап Всероссийского  конкурса «Ученик года  – 2022».Участие приняло 13 обучающихся 9-11 классов. На основании приказа  комитета по образованию от 25.03.2022 № 06-Пр-202-О  "Об утверждении итогов муниципального этапа Всероссийского конкурса «Ученик года - 2022» победителю и призерам конкурса  выплачены денежные поощрения: победитель (1 место) - 12 000 рублей,  призер (2 место) - 10 000,00 рублей, призер (3 место) 8 000 рублей. Приобретение подарочной продукции - учебной литературы по программе «Социокультурные истоки» для обучающихся 1-х классов  на сумму 210045,00 рублей. Проведение 25.06.2022 торжественной встречи Главы района с лучшими выпускниками школ. На основании постановления администрации Ханты-Мансийского района от 04.06.2020 № 141 "О денежном поощрении обучающихся образовательных организаций Ханты-Мансийского района, проявивших выдающиеся способности" выплачены денежные поощрения 9 обучающимся 11 класса, 8 обучающимся 9 класс</t>
  </si>
  <si>
    <t>Основное мероприятие: Проведение капитальных ремонтов зданий, сооружений</t>
  </si>
  <si>
    <t>Основное мероприятие: Проведение мероприятий по текущему ремонту образовательных учреждений</t>
  </si>
  <si>
    <t xml:space="preserve">Основное мероприятие: Укрепление пожарной безопасности </t>
  </si>
  <si>
    <t xml:space="preserve">Основное мероприятие: Укрепление санитарно- эпидемиологической безопасности                               </t>
  </si>
  <si>
    <t xml:space="preserve">Основное мероприятие: Повышение энергоэффективности                                               </t>
  </si>
  <si>
    <t xml:space="preserve">Основное мероприятие: Антитеррористическая защищенность                                                                      </t>
  </si>
  <si>
    <t xml:space="preserve">Региональный проект «Содействие занятости»               </t>
  </si>
  <si>
    <t xml:space="preserve">Основное мероприятие: Строительство и реконструкция дошкольных образовательных учреждений для обеспечения в каждом муниципальном образовании автономного округа охвата дошкольным образованием не менее 70 % детей от 3 до 7 лет  </t>
  </si>
  <si>
    <t xml:space="preserve"> Основное мероприятие: Укрепление материально-технической базы образовательных учреждений                </t>
  </si>
  <si>
    <t xml:space="preserve">Региональный проект «Современная школа»               </t>
  </si>
  <si>
    <t xml:space="preserve">Региональный проект «Успех каждого ребенка»               </t>
  </si>
  <si>
    <t xml:space="preserve">Региональный проект «Цифровая образовательная среда»                                                         </t>
  </si>
  <si>
    <t xml:space="preserve">Основное мероприятие: Обеспечение реализации основных общеобразовательных программ в образовательных организациях, расположенных на территории Ханты-Мансийского района                              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</si>
  <si>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                                                       </t>
  </si>
  <si>
    <t xml:space="preserve">Реализация программы персонифицированного финансирования дополнительного образования детей                                                                     </t>
  </si>
  <si>
    <t>Создание новых мест дополнительного образования детей в пределах регионального проекта "Успех каждого ребенка" национального проекта "Образование"</t>
  </si>
  <si>
    <t xml:space="preserve">Основное мероприятие: Расходы на обеспечение функций органов местного самоуправления (содержание комитета по образованию)                             </t>
  </si>
  <si>
    <t xml:space="preserve">Основное мероприятие: Расходы на финансовое и организационно-методическое обеспечение реализации муниципальной программы (содержание централизованной бухгалтерии)                 </t>
  </si>
  <si>
    <t>Основное мероприятие: Расходы на финансовое и организационно-методическое обеспечение реализации муниципальной программы (содержание МАУ ХМР "Муниципальный методический центр"</t>
  </si>
  <si>
    <t xml:space="preserve"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</t>
  </si>
  <si>
    <t xml:space="preserve">Основное мероприятие: Создание условий для удовлетворения потребности населения района в оказании услуг в учреждениях дошкольного образования (содержание учреждений)     </t>
  </si>
  <si>
    <t xml:space="preserve">Основное мероприятие: Создание условий для удовлетворения потребности населения района в оказании услуг в учреждениях общего среднего образования             </t>
  </si>
  <si>
    <t xml:space="preserve">Основное мероприятие: Создание условий для удовлетворения потребностей населения района в оказании услуг в сфере дополнительного образования (содержание учреждения)                                                           </t>
  </si>
  <si>
    <t xml:space="preserve">По данному мероприятию запланированы расходы на содержание комитета по образованию, в том числе заработная плата, начисления на оплату труда, командировки, льготный проезд, налоги. Выплаты по оплате труда производятся по графику в соответствии со сроками выдачи заработной платы.              </t>
  </si>
  <si>
    <t>Региональный проект «Патриотическое воспитание граждан Российской Федерации»</t>
  </si>
  <si>
    <t>С 24 января по 24 февраля  в образовательных организациях Ханты-Мансийского района состоялся Месячник гражданско-патриотического воспитания, посвященного Дню защитника Отечества. В рамках месячника состоялись следующие мероприятия: конкурс «Смотр песни и строя», посвященный Дню Защитника Отечества, акция «Письмо солдату» и «Посылка солдату»,  акция «Письмо солдату» и «Посылка солдату», Челлендж «Герои моей семьи», классный час: «Маленькие герои», «Детство опаленное войной…», урок истории «Был город-фронт, была блокада…», патриотический квест «Тропой разведчика»,  выставка макетов, инсталляции «200 дней и ночей», день памяти воинов-интернационалистов в России.                               4, 15, 22  февраля 2022 года состоялись уроки мужества с участием председателя Ханты-Мансийской районной общественной организации ветеранов (пенсионеров) войны, труда, вооруженных сил и правоохранительных органов Т.П. Меркушиной, представителей Военного комиссариата города Ханты-Мансийск и Ханты-Мансийского района Ханты-Мансийского автономного округа – Югры и ветеранов боевых действий. Мероприятия проводятся без финансовых затрат</t>
  </si>
  <si>
    <t xml:space="preserve">Основное мероприятие: Организация и участие в мероприятиях, направленных на выявление и развитие талантливых детей и молодежи </t>
  </si>
  <si>
    <t xml:space="preserve">Основное мероприятие: Создание условий для развития гражданско-патриотических качеств детей и молодежи                                                                     </t>
  </si>
  <si>
    <t xml:space="preserve"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                                                                                        </t>
  </si>
  <si>
    <t>Основное мероприятие: Содействие профориентации и карьерным устремлениям молодежи</t>
  </si>
  <si>
    <t xml:space="preserve">Основное мероприятие: Оказание мер социальной поддержки отдельным категориям граждан   </t>
  </si>
  <si>
    <t xml:space="preserve">Основное мероприятие: Организация отдыха и оздоровления детей                                                                 </t>
  </si>
  <si>
    <r>
      <t xml:space="preserve">В климатически благоприятнызх регионах Российской Федерации  в летний каникулярный период организован оздоровительный отдых для 53 детей Ханты-Мансийского района. Продолжительность смены в лагере - 21 день.
июль - Московская область, г.Пушкин – 13 детей; июль - Краснодарский край, г. Геленджик – 20 детей; август -  Краснодарский край, г. Геленджик – 20 детей. Планируется до конца текущего года организовать отдых: </t>
    </r>
    <r>
      <rPr>
        <sz val="10"/>
        <color indexed="8"/>
        <rFont val="Times New Roman"/>
        <family val="1"/>
      </rPr>
      <t>ноябрь -   Свердловская область - 20 детей; декабрь - Свердловская область – 15 детей.</t>
    </r>
  </si>
  <si>
    <t>В период весенних каникул  март 2022 года проведена работа 24 лагерей дневным пребыванием детей с общим охватом 690 несовершеннолетних.  В летний период 2022 года  организована деятельность 33 лагерей на территории района с общим охватом 914 несовершеннолетних (увеличение по сравнению с 2021 годом на 5 лагерей) из них:
 24 лагеря с дневным пребыванием детей на базе образовательных организаций Ханты-Мансийского района;
3 лагеря с дневным пребыванием детей на базе МАУ ДО ХМР «Центр дополнительного образования»;
4 профильных лагеря – 2 военно-технических лагеря с дневным пребыванием детей - на базе МАУ ДО ХМР «Центр дополнительного образования» и 2 лагеря на базе образовательных организаций, один из них  лагерь с энокультурным компонентом;
 2 спортивно-оздоровительных лагеря с дневным пребыванием детей на базе муниципального автономного учреждения «Спортивная школа Ханты-Мансийского района»</t>
  </si>
  <si>
    <t xml:space="preserve">Основное мероприятие: Развитие качества и содержания технологий образования                                                           </t>
  </si>
  <si>
    <t xml:space="preserve">Основное мероприятие: 
Оснащение образовательного процесса  </t>
  </si>
  <si>
    <t>В целях реализации меропрития в рамках переданных полномочий в области образования расходы запланированы на содержание образовательных учреждений, на организацию государственной итоговой аттестации (ГИА),  на оплату труда и начисления на оплату труда работников образовательных учреждений. Выплаты по оплате труда производятся по графику в соответствии со сроками выдачи заработной платы</t>
  </si>
  <si>
    <t>Проведен муниципальный слет Юнармейских отрядов Ханты-Мансийского района в онлайн режиме с применением дистанционных технологий, организовано участие обучающихся района в региональном этапе Всероссийской военно-спортивной игры «Зарница, в региональном этапе Спартакиады молодёжи России допризывного возраста. Организовано участие обучающихся района (14 чел.) в мультимедийном мероприятии "Россия -моя история" в г. Сургут (июнь 2022 г.). Проведение других мероприятий планируется в 4 квартале 2022 года</t>
  </si>
  <si>
    <t>Заключен муниципальный контракт от 11.03.2022 на сумму 1242,9 тыс.рублей. Работы выполнены, оплата будет произведена в октябре 2022 года. Невостребованные средства будут возвращены в бюджет ХМАО-Югры</t>
  </si>
  <si>
    <t>Информация об исполнении муниципальных программ "Развитие образования в Ханты-Мансийском районе на 2022 – 2024 годы" за 9 месяцев 2022 года</t>
  </si>
  <si>
    <t xml:space="preserve">№ мероприятия </t>
  </si>
  <si>
    <t>информация об исполнении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</si>
</sst>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 ;\-#,##0\ "/>
    <numFmt numFmtId="174" formatCode="#,##0.0"/>
    <numFmt numFmtId="175" formatCode="#,##0.0_ ;\-#,##0.0\ 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_ ;\-#,##0.000\ "/>
    <numFmt numFmtId="182" formatCode="#,##0.000"/>
    <numFmt numFmtId="183" formatCode="#,##0.00_ ;\-#,##0.00\ "/>
    <numFmt numFmtId="184" formatCode="#,##0.0000_ ;\-#,##0.0000\ "/>
    <numFmt numFmtId="185" formatCode="#,##0.00&quot;р.&quot;"/>
    <numFmt numFmtId="186" formatCode="[$-FC19]d\ mmmm\ yyyy\ &quot;г.&quot;"/>
    <numFmt numFmtId="187" formatCode="000000"/>
    <numFmt numFmtId="188" formatCode="0.0%"/>
    <numFmt numFmtId="189" formatCode="#,##0.00\ _₽"/>
    <numFmt numFmtId="190" formatCode="#,##0.0\ _₽"/>
    <numFmt numFmtId="191" formatCode="0.000"/>
    <numFmt numFmtId="192" formatCode="#,##0.0;[Red]#,##0.0"/>
    <numFmt numFmtId="193" formatCode="0.0000000"/>
    <numFmt numFmtId="194" formatCode="0.000000"/>
    <numFmt numFmtId="195" formatCode="0.00000"/>
    <numFmt numFmtId="196" formatCode="0.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41">
    <xf numFmtId="0" fontId="0" fillId="0" borderId="0" xfId="0" applyFont="1" applyAlignment="1">
      <alignment/>
    </xf>
    <xf numFmtId="0" fontId="61" fillId="0" borderId="0" xfId="0" applyFont="1" applyAlignment="1" applyProtection="1">
      <alignment vertical="center"/>
      <protection hidden="1"/>
    </xf>
    <xf numFmtId="172" fontId="62" fillId="0" borderId="10" xfId="0" applyNumberFormat="1" applyFont="1" applyBorder="1" applyAlignment="1" applyProtection="1">
      <alignment horizontal="center" vertical="top" wrapText="1"/>
      <protection hidden="1"/>
    </xf>
    <xf numFmtId="172" fontId="62" fillId="2" borderId="10" xfId="0" applyNumberFormat="1" applyFont="1" applyFill="1" applyBorder="1" applyAlignment="1" applyProtection="1">
      <alignment horizontal="center" vertical="top" wrapText="1"/>
      <protection hidden="1"/>
    </xf>
    <xf numFmtId="17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62" fillId="0" borderId="0" xfId="0" applyNumberFormat="1" applyFont="1" applyAlignment="1" applyProtection="1">
      <alignment vertical="center"/>
      <protection hidden="1"/>
    </xf>
    <xf numFmtId="172" fontId="62" fillId="2" borderId="0" xfId="0" applyNumberFormat="1" applyFont="1" applyFill="1" applyAlignment="1" applyProtection="1">
      <alignment vertical="center"/>
      <protection hidden="1"/>
    </xf>
    <xf numFmtId="172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62" fillId="0" borderId="11" xfId="0" applyNumberFormat="1" applyFont="1" applyBorder="1" applyAlignment="1" applyProtection="1">
      <alignment vertical="center"/>
      <protection hidden="1"/>
    </xf>
    <xf numFmtId="172" fontId="62" fillId="0" borderId="12" xfId="0" applyNumberFormat="1" applyFont="1" applyBorder="1" applyAlignment="1" applyProtection="1">
      <alignment horizontal="center" vertical="top" wrapText="1"/>
      <protection hidden="1"/>
    </xf>
    <xf numFmtId="172" fontId="62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72" fontId="62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2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82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5" fontId="11" fillId="0" borderId="10" xfId="61" applyNumberFormat="1" applyFont="1" applyFill="1" applyBorder="1" applyAlignment="1">
      <alignment horizontal="center" vertical="center" wrapText="1"/>
    </xf>
    <xf numFmtId="0" fontId="11" fillId="33" borderId="0" xfId="53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4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62" fillId="0" borderId="19" xfId="0" applyFont="1" applyFill="1" applyBorder="1" applyAlignment="1">
      <alignment horizontal="center" wrapText="1"/>
    </xf>
    <xf numFmtId="0" fontId="61" fillId="0" borderId="0" xfId="0" applyFont="1" applyAlignment="1">
      <alignment vertical="center"/>
    </xf>
    <xf numFmtId="0" fontId="11" fillId="0" borderId="0" xfId="0" applyFont="1" applyAlignment="1">
      <alignment/>
    </xf>
    <xf numFmtId="174" fontId="16" fillId="0" borderId="10" xfId="0" applyNumberFormat="1" applyFont="1" applyFill="1" applyBorder="1" applyAlignment="1">
      <alignment horizontal="center" vertical="top"/>
    </xf>
    <xf numFmtId="174" fontId="16" fillId="0" borderId="10" xfId="0" applyNumberFormat="1" applyFont="1" applyFill="1" applyBorder="1" applyAlignment="1">
      <alignment horizontal="center" vertical="top" wrapText="1"/>
    </xf>
    <xf numFmtId="174" fontId="16" fillId="6" borderId="10" xfId="0" applyNumberFormat="1" applyFont="1" applyFill="1" applyBorder="1" applyAlignment="1">
      <alignment horizontal="center" vertical="top" wrapText="1"/>
    </xf>
    <xf numFmtId="174" fontId="16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11" fillId="0" borderId="0" xfId="0" applyFont="1" applyAlignment="1">
      <alignment vertical="center"/>
    </xf>
    <xf numFmtId="0" fontId="16" fillId="0" borderId="0" xfId="0" applyFont="1" applyAlignment="1">
      <alignment/>
    </xf>
    <xf numFmtId="0" fontId="2" fillId="6" borderId="10" xfId="0" applyFont="1" applyFill="1" applyBorder="1" applyAlignment="1">
      <alignment horizontal="left" vertical="top" wrapText="1"/>
    </xf>
    <xf numFmtId="175" fontId="17" fillId="6" borderId="10" xfId="0" applyNumberFormat="1" applyFont="1" applyFill="1" applyBorder="1" applyAlignment="1">
      <alignment horizontal="center" vertical="top" wrapText="1"/>
    </xf>
    <xf numFmtId="175" fontId="16" fillId="6" borderId="10" xfId="0" applyNumberFormat="1" applyFont="1" applyFill="1" applyBorder="1" applyAlignment="1">
      <alignment horizontal="center" vertical="top" wrapText="1"/>
    </xf>
    <xf numFmtId="175" fontId="16" fillId="33" borderId="10" xfId="0" applyNumberFormat="1" applyFont="1" applyFill="1" applyBorder="1" applyAlignment="1">
      <alignment horizontal="center" vertical="top" wrapText="1"/>
    </xf>
    <xf numFmtId="0" fontId="15" fillId="6" borderId="10" xfId="0" applyFont="1" applyFill="1" applyBorder="1" applyAlignment="1">
      <alignment horizontal="left" vertical="top" wrapText="1"/>
    </xf>
    <xf numFmtId="0" fontId="14" fillId="6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vertical="top" wrapText="1"/>
    </xf>
    <xf numFmtId="0" fontId="14" fillId="6" borderId="10" xfId="0" applyFont="1" applyFill="1" applyBorder="1" applyAlignment="1">
      <alignment vertical="top" wrapText="1"/>
    </xf>
    <xf numFmtId="174" fontId="17" fillId="6" borderId="10" xfId="0" applyNumberFormat="1" applyFont="1" applyFill="1" applyBorder="1" applyAlignment="1">
      <alignment horizontal="center" vertical="top" wrapText="1"/>
    </xf>
    <xf numFmtId="175" fontId="17" fillId="22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top" wrapText="1"/>
    </xf>
    <xf numFmtId="175" fontId="16" fillId="0" borderId="10" xfId="0" applyNumberFormat="1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 horizontal="left" vertical="top" wrapText="1"/>
    </xf>
    <xf numFmtId="174" fontId="64" fillId="33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/>
    </xf>
    <xf numFmtId="4" fontId="16" fillId="0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175" fontId="4" fillId="33" borderId="10" xfId="0" applyNumberFormat="1" applyFont="1" applyFill="1" applyBorder="1" applyAlignment="1">
      <alignment horizontal="left" vertical="top" wrapText="1"/>
    </xf>
    <xf numFmtId="49" fontId="63" fillId="33" borderId="10" xfId="0" applyNumberFormat="1" applyFont="1" applyFill="1" applyBorder="1" applyAlignment="1">
      <alignment vertical="top"/>
    </xf>
    <xf numFmtId="49" fontId="14" fillId="33" borderId="10" xfId="0" applyNumberFormat="1" applyFont="1" applyFill="1" applyBorder="1" applyAlignment="1">
      <alignment vertical="top"/>
    </xf>
    <xf numFmtId="0" fontId="61" fillId="0" borderId="0" xfId="0" applyFont="1" applyAlignment="1">
      <alignment vertical="top"/>
    </xf>
    <xf numFmtId="0" fontId="65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175" fontId="16" fillId="9" borderId="10" xfId="0" applyNumberFormat="1" applyFont="1" applyFill="1" applyBorder="1" applyAlignment="1">
      <alignment horizontal="center" vertical="top" wrapText="1"/>
    </xf>
    <xf numFmtId="175" fontId="2" fillId="33" borderId="10" xfId="0" applyNumberFormat="1" applyFont="1" applyFill="1" applyBorder="1" applyAlignment="1">
      <alignment horizontal="center" vertical="top" wrapText="1"/>
    </xf>
    <xf numFmtId="172" fontId="16" fillId="6" borderId="10" xfId="0" applyNumberFormat="1" applyFont="1" applyFill="1" applyBorder="1" applyAlignment="1">
      <alignment horizontal="center" vertical="top" wrapText="1"/>
    </xf>
    <xf numFmtId="172" fontId="16" fillId="33" borderId="10" xfId="0" applyNumberFormat="1" applyFont="1" applyFill="1" applyBorder="1" applyAlignment="1">
      <alignment horizontal="center" vertical="top" wrapText="1"/>
    </xf>
    <xf numFmtId="174" fontId="2" fillId="33" borderId="10" xfId="0" applyNumberFormat="1" applyFont="1" applyFill="1" applyBorder="1" applyAlignment="1">
      <alignment horizontal="center" vertical="top" wrapText="1"/>
    </xf>
    <xf numFmtId="175" fontId="17" fillId="33" borderId="10" xfId="0" applyNumberFormat="1" applyFont="1" applyFill="1" applyBorder="1" applyAlignment="1">
      <alignment horizontal="center" vertical="top" wrapText="1"/>
    </xf>
    <xf numFmtId="175" fontId="4" fillId="6" borderId="10" xfId="0" applyNumberFormat="1" applyFont="1" applyFill="1" applyBorder="1" applyAlignment="1">
      <alignment horizontal="center" vertical="top" wrapText="1"/>
    </xf>
    <xf numFmtId="175" fontId="4" fillId="33" borderId="10" xfId="0" applyNumberFormat="1" applyFont="1" applyFill="1" applyBorder="1" applyAlignment="1">
      <alignment horizontal="center" vertical="top" wrapText="1"/>
    </xf>
    <xf numFmtId="175" fontId="2" fillId="6" borderId="10" xfId="0" applyNumberFormat="1" applyFont="1" applyFill="1" applyBorder="1" applyAlignment="1">
      <alignment horizontal="center" vertical="top" wrapText="1"/>
    </xf>
    <xf numFmtId="174" fontId="4" fillId="33" borderId="10" xfId="0" applyNumberFormat="1" applyFont="1" applyFill="1" applyBorder="1" applyAlignment="1">
      <alignment horizontal="left" vertical="top" wrapText="1"/>
    </xf>
    <xf numFmtId="175" fontId="4" fillId="33" borderId="10" xfId="0" applyNumberFormat="1" applyFont="1" applyFill="1" applyBorder="1" applyAlignment="1">
      <alignment vertical="top" wrapText="1"/>
    </xf>
    <xf numFmtId="172" fontId="4" fillId="33" borderId="10" xfId="0" applyNumberFormat="1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left" vertical="top" wrapText="1"/>
    </xf>
    <xf numFmtId="0" fontId="62" fillId="33" borderId="19" xfId="0" applyFont="1" applyFill="1" applyBorder="1" applyAlignment="1">
      <alignment vertical="top"/>
    </xf>
    <xf numFmtId="0" fontId="62" fillId="33" borderId="17" xfId="0" applyFont="1" applyFill="1" applyBorder="1" applyAlignment="1">
      <alignment vertical="top"/>
    </xf>
    <xf numFmtId="174" fontId="62" fillId="33" borderId="17" xfId="0" applyNumberFormat="1" applyFont="1" applyFill="1" applyBorder="1" applyAlignment="1">
      <alignment vertical="top"/>
    </xf>
    <xf numFmtId="0" fontId="62" fillId="33" borderId="14" xfId="0" applyFont="1" applyFill="1" applyBorder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4" fontId="7" fillId="0" borderId="13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left"/>
    </xf>
    <xf numFmtId="0" fontId="6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72" fontId="62" fillId="0" borderId="13" xfId="0" applyNumberFormat="1" applyFont="1" applyBorder="1" applyAlignment="1" applyProtection="1">
      <alignment horizontal="center" vertical="top" wrapText="1"/>
      <protection hidden="1"/>
    </xf>
    <xf numFmtId="172" fontId="62" fillId="0" borderId="16" xfId="0" applyNumberFormat="1" applyFont="1" applyBorder="1" applyAlignment="1" applyProtection="1">
      <alignment horizontal="center" vertical="top" wrapText="1"/>
      <protection hidden="1"/>
    </xf>
    <xf numFmtId="172" fontId="62" fillId="0" borderId="11" xfId="0" applyNumberFormat="1" applyFont="1" applyBorder="1" applyAlignment="1" applyProtection="1">
      <alignment horizontal="center" vertical="top" wrapText="1"/>
      <protection hidden="1"/>
    </xf>
    <xf numFmtId="172" fontId="62" fillId="2" borderId="13" xfId="0" applyNumberFormat="1" applyFont="1" applyFill="1" applyBorder="1" applyAlignment="1" applyProtection="1">
      <alignment horizontal="center" vertical="top" wrapText="1"/>
      <protection hidden="1"/>
    </xf>
    <xf numFmtId="172" fontId="62" fillId="2" borderId="11" xfId="0" applyNumberFormat="1" applyFont="1" applyFill="1" applyBorder="1" applyAlignment="1" applyProtection="1">
      <alignment horizontal="center" vertical="top" wrapText="1"/>
      <protection hidden="1"/>
    </xf>
    <xf numFmtId="172" fontId="62" fillId="2" borderId="16" xfId="0" applyNumberFormat="1" applyFont="1" applyFill="1" applyBorder="1" applyAlignment="1" applyProtection="1">
      <alignment horizontal="center" vertical="top" wrapText="1"/>
      <protection hidden="1"/>
    </xf>
    <xf numFmtId="172" fontId="62" fillId="0" borderId="10" xfId="0" applyNumberFormat="1" applyFont="1" applyBorder="1" applyAlignment="1" applyProtection="1">
      <alignment vertical="center"/>
      <protection hidden="1"/>
    </xf>
    <xf numFmtId="172" fontId="62" fillId="0" borderId="10" xfId="0" applyNumberFormat="1" applyFont="1" applyBorder="1" applyAlignment="1">
      <alignment vertical="center"/>
    </xf>
    <xf numFmtId="172" fontId="62" fillId="0" borderId="10" xfId="0" applyNumberFormat="1" applyFont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61" fillId="0" borderId="19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61" fillId="0" borderId="17" xfId="0" applyFont="1" applyBorder="1" applyAlignment="1">
      <alignment horizontal="center" vertical="top" wrapText="1"/>
    </xf>
    <xf numFmtId="0" fontId="61" fillId="0" borderId="14" xfId="0" applyFont="1" applyBorder="1" applyAlignment="1">
      <alignment horizontal="center" vertical="top" wrapText="1"/>
    </xf>
    <xf numFmtId="0" fontId="61" fillId="0" borderId="2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175" fontId="4" fillId="33" borderId="10" xfId="0" applyNumberFormat="1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175" fontId="4" fillId="33" borderId="19" xfId="0" applyNumberFormat="1" applyFont="1" applyFill="1" applyBorder="1" applyAlignment="1">
      <alignment horizontal="center" vertical="top" wrapText="1"/>
    </xf>
    <xf numFmtId="175" fontId="4" fillId="33" borderId="14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left" vertical="top" wrapText="1"/>
    </xf>
    <xf numFmtId="175" fontId="4" fillId="33" borderId="19" xfId="0" applyNumberFormat="1" applyFont="1" applyFill="1" applyBorder="1" applyAlignment="1">
      <alignment horizontal="left" vertical="top" wrapText="1"/>
    </xf>
    <xf numFmtId="175" fontId="4" fillId="33" borderId="17" xfId="0" applyNumberFormat="1" applyFont="1" applyFill="1" applyBorder="1" applyAlignment="1">
      <alignment horizontal="left" vertical="top" wrapText="1"/>
    </xf>
    <xf numFmtId="175" fontId="4" fillId="33" borderId="14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174" fontId="4" fillId="33" borderId="19" xfId="0" applyNumberFormat="1" applyFont="1" applyFill="1" applyBorder="1" applyAlignment="1">
      <alignment horizontal="center" vertical="top" wrapText="1"/>
    </xf>
    <xf numFmtId="174" fontId="4" fillId="33" borderId="14" xfId="0" applyNumberFormat="1" applyFont="1" applyFill="1" applyBorder="1" applyAlignment="1">
      <alignment horizontal="center" vertical="top" wrapText="1"/>
    </xf>
    <xf numFmtId="175" fontId="4" fillId="33" borderId="17" xfId="0" applyNumberFormat="1" applyFont="1" applyFill="1" applyBorder="1" applyAlignment="1">
      <alignment horizontal="center" vertical="top" wrapText="1"/>
    </xf>
    <xf numFmtId="174" fontId="4" fillId="33" borderId="10" xfId="0" applyNumberFormat="1" applyFont="1" applyFill="1" applyBorder="1" applyAlignment="1">
      <alignment vertical="top" wrapText="1"/>
    </xf>
    <xf numFmtId="49" fontId="14" fillId="33" borderId="10" xfId="0" applyNumberFormat="1" applyFont="1" applyFill="1" applyBorder="1" applyAlignment="1">
      <alignment horizontal="center" vertical="top"/>
    </xf>
    <xf numFmtId="174" fontId="4" fillId="33" borderId="10" xfId="0" applyNumberFormat="1" applyFont="1" applyFill="1" applyBorder="1" applyAlignment="1">
      <alignment horizontal="center" vertical="top" wrapText="1"/>
    </xf>
    <xf numFmtId="0" fontId="14" fillId="33" borderId="10" xfId="0" applyNumberFormat="1" applyFont="1" applyFill="1" applyBorder="1" applyAlignment="1">
      <alignment horizontal="center" vertical="top"/>
    </xf>
    <xf numFmtId="14" fontId="14" fillId="33" borderId="10" xfId="0" applyNumberFormat="1" applyFont="1" applyFill="1" applyBorder="1" applyAlignment="1">
      <alignment horizontal="center" vertical="top"/>
    </xf>
    <xf numFmtId="174" fontId="4" fillId="33" borderId="17" xfId="0" applyNumberFormat="1" applyFont="1" applyFill="1" applyBorder="1" applyAlignment="1">
      <alignment horizontal="center" vertical="top" wrapText="1"/>
    </xf>
    <xf numFmtId="172" fontId="67" fillId="33" borderId="10" xfId="0" applyNumberFormat="1" applyFont="1" applyFill="1" applyBorder="1" applyAlignment="1">
      <alignment horizontal="left" vertical="top" wrapText="1"/>
    </xf>
    <xf numFmtId="174" fontId="11" fillId="33" borderId="10" xfId="0" applyNumberFormat="1" applyFont="1" applyFill="1" applyBorder="1" applyAlignment="1">
      <alignment horizontal="left" vertical="top" wrapText="1"/>
    </xf>
    <xf numFmtId="172" fontId="4" fillId="33" borderId="19" xfId="0" applyNumberFormat="1" applyFont="1" applyFill="1" applyBorder="1" applyAlignment="1">
      <alignment horizontal="center" vertical="top" wrapText="1"/>
    </xf>
    <xf numFmtId="172" fontId="4" fillId="33" borderId="17" xfId="0" applyNumberFormat="1" applyFont="1" applyFill="1" applyBorder="1" applyAlignment="1">
      <alignment horizontal="center" vertical="top" wrapText="1"/>
    </xf>
    <xf numFmtId="172" fontId="4" fillId="33" borderId="14" xfId="0" applyNumberFormat="1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174" fontId="4" fillId="33" borderId="19" xfId="0" applyNumberFormat="1" applyFont="1" applyFill="1" applyBorder="1" applyAlignment="1">
      <alignment horizontal="left" vertical="top" wrapText="1"/>
    </xf>
    <xf numFmtId="174" fontId="4" fillId="33" borderId="17" xfId="0" applyNumberFormat="1" applyFont="1" applyFill="1" applyBorder="1" applyAlignment="1">
      <alignment horizontal="left" vertical="top" wrapText="1"/>
    </xf>
    <xf numFmtId="174" fontId="4" fillId="33" borderId="14" xfId="0" applyNumberFormat="1" applyFont="1" applyFill="1" applyBorder="1" applyAlignment="1">
      <alignment horizontal="left" vertical="top" wrapText="1"/>
    </xf>
    <xf numFmtId="49" fontId="14" fillId="33" borderId="19" xfId="0" applyNumberFormat="1" applyFont="1" applyFill="1" applyBorder="1" applyAlignment="1">
      <alignment horizontal="center" vertical="top"/>
    </xf>
    <xf numFmtId="49" fontId="14" fillId="33" borderId="17" xfId="0" applyNumberFormat="1" applyFont="1" applyFill="1" applyBorder="1" applyAlignment="1">
      <alignment horizontal="center" vertical="top"/>
    </xf>
    <xf numFmtId="49" fontId="14" fillId="33" borderId="14" xfId="0" applyNumberFormat="1" applyFont="1" applyFill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157" t="s">
        <v>39</v>
      </c>
      <c r="B1" s="158"/>
      <c r="C1" s="159" t="s">
        <v>40</v>
      </c>
      <c r="D1" s="151" t="s">
        <v>43</v>
      </c>
      <c r="E1" s="152"/>
      <c r="F1" s="153"/>
      <c r="G1" s="151" t="s">
        <v>17</v>
      </c>
      <c r="H1" s="152"/>
      <c r="I1" s="153"/>
      <c r="J1" s="151" t="s">
        <v>18</v>
      </c>
      <c r="K1" s="152"/>
      <c r="L1" s="153"/>
      <c r="M1" s="151" t="s">
        <v>22</v>
      </c>
      <c r="N1" s="152"/>
      <c r="O1" s="153"/>
      <c r="P1" s="154" t="s">
        <v>23</v>
      </c>
      <c r="Q1" s="155"/>
      <c r="R1" s="151" t="s">
        <v>24</v>
      </c>
      <c r="S1" s="152"/>
      <c r="T1" s="153"/>
      <c r="U1" s="151" t="s">
        <v>25</v>
      </c>
      <c r="V1" s="152"/>
      <c r="W1" s="153"/>
      <c r="X1" s="154" t="s">
        <v>26</v>
      </c>
      <c r="Y1" s="156"/>
      <c r="Z1" s="155"/>
      <c r="AA1" s="154" t="s">
        <v>27</v>
      </c>
      <c r="AB1" s="155"/>
      <c r="AC1" s="151" t="s">
        <v>28</v>
      </c>
      <c r="AD1" s="152"/>
      <c r="AE1" s="153"/>
      <c r="AF1" s="151" t="s">
        <v>29</v>
      </c>
      <c r="AG1" s="152"/>
      <c r="AH1" s="153"/>
      <c r="AI1" s="151" t="s">
        <v>30</v>
      </c>
      <c r="AJ1" s="152"/>
      <c r="AK1" s="153"/>
      <c r="AL1" s="154" t="s">
        <v>31</v>
      </c>
      <c r="AM1" s="155"/>
      <c r="AN1" s="151" t="s">
        <v>32</v>
      </c>
      <c r="AO1" s="152"/>
      <c r="AP1" s="153"/>
      <c r="AQ1" s="151" t="s">
        <v>33</v>
      </c>
      <c r="AR1" s="152"/>
      <c r="AS1" s="153"/>
      <c r="AT1" s="151" t="s">
        <v>34</v>
      </c>
      <c r="AU1" s="152"/>
      <c r="AV1" s="153"/>
    </row>
    <row r="2" spans="1:48" ht="39" customHeight="1">
      <c r="A2" s="158"/>
      <c r="B2" s="158"/>
      <c r="C2" s="159"/>
      <c r="D2" s="10" t="s">
        <v>46</v>
      </c>
      <c r="E2" s="10" t="s">
        <v>47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59" t="s">
        <v>81</v>
      </c>
      <c r="B3" s="159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159"/>
      <c r="B4" s="159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59"/>
      <c r="B5" s="159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59"/>
      <c r="B6" s="159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59"/>
      <c r="B7" s="159"/>
      <c r="C7" s="8" t="s">
        <v>42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59"/>
      <c r="B8" s="159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59"/>
      <c r="B9" s="159"/>
      <c r="C9" s="8" t="s">
        <v>41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X1:Z1"/>
    <mergeCell ref="AA1:AB1"/>
    <mergeCell ref="AC1:AE1"/>
    <mergeCell ref="A1:B2"/>
    <mergeCell ref="C1:C2"/>
    <mergeCell ref="A3:B9"/>
    <mergeCell ref="D1:F1"/>
    <mergeCell ref="R1:T1"/>
    <mergeCell ref="U1:W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60" t="s">
        <v>56</v>
      </c>
      <c r="B1" s="160"/>
      <c r="C1" s="160"/>
      <c r="D1" s="160"/>
      <c r="E1" s="160"/>
    </row>
    <row r="2" spans="1:5" ht="15">
      <c r="A2" s="12"/>
      <c r="B2" s="12"/>
      <c r="C2" s="12"/>
      <c r="D2" s="12"/>
      <c r="E2" s="12"/>
    </row>
    <row r="3" spans="1:5" ht="15">
      <c r="A3" s="161" t="s">
        <v>128</v>
      </c>
      <c r="B3" s="161"/>
      <c r="C3" s="161"/>
      <c r="D3" s="161"/>
      <c r="E3" s="161"/>
    </row>
    <row r="4" spans="1:5" ht="45" customHeight="1">
      <c r="A4" s="13" t="s">
        <v>50</v>
      </c>
      <c r="B4" s="13" t="s">
        <v>57</v>
      </c>
      <c r="C4" s="13" t="s">
        <v>51</v>
      </c>
      <c r="D4" s="13" t="s">
        <v>52</v>
      </c>
      <c r="E4" s="13" t="s">
        <v>53</v>
      </c>
    </row>
    <row r="5" spans="1:5" ht="57.75" customHeight="1">
      <c r="A5" s="14" t="s">
        <v>58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59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60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61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62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63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64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65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66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67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68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69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70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71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72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73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74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75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76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54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55</v>
      </c>
    </row>
    <row r="25" spans="1:5" ht="15">
      <c r="A25" s="28"/>
      <c r="B25" s="28"/>
      <c r="C25" s="28"/>
      <c r="D25" s="28"/>
      <c r="E25" s="28"/>
    </row>
    <row r="26" spans="1:5" ht="15">
      <c r="A26" s="162" t="s">
        <v>77</v>
      </c>
      <c r="B26" s="162"/>
      <c r="C26" s="162"/>
      <c r="D26" s="162"/>
      <c r="E26" s="162"/>
    </row>
    <row r="27" spans="1:5" ht="15">
      <c r="A27" s="28"/>
      <c r="B27" s="28"/>
      <c r="C27" s="28"/>
      <c r="D27" s="28"/>
      <c r="E27" s="28"/>
    </row>
    <row r="28" spans="1:5" ht="15">
      <c r="A28" s="162" t="s">
        <v>78</v>
      </c>
      <c r="B28" s="162"/>
      <c r="C28" s="162"/>
      <c r="D28" s="162"/>
      <c r="E28" s="162"/>
    </row>
    <row r="29" spans="1:5" ht="15">
      <c r="A29" s="162"/>
      <c r="B29" s="162"/>
      <c r="C29" s="162"/>
      <c r="D29" s="162"/>
      <c r="E29" s="162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4" customWidth="1"/>
    <col min="2" max="2" width="42.57421875" style="44" customWidth="1"/>
    <col min="3" max="3" width="6.8515625" style="44" customWidth="1"/>
    <col min="4" max="15" width="9.57421875" style="44" customWidth="1"/>
    <col min="16" max="17" width="10.57421875" style="44" customWidth="1"/>
    <col min="18" max="29" width="0" style="45" hidden="1" customWidth="1"/>
    <col min="30" max="16384" width="9.140625" style="45" customWidth="1"/>
  </cols>
  <sheetData>
    <row r="1" ht="12.75">
      <c r="Q1" s="35" t="s">
        <v>49</v>
      </c>
    </row>
    <row r="2" spans="1:17" ht="12.75">
      <c r="A2" s="46" t="s">
        <v>80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9" s="49" customFormat="1" ht="53.25" customHeight="1">
      <c r="A3" s="37" t="s">
        <v>0</v>
      </c>
      <c r="B3" s="189" t="s">
        <v>44</v>
      </c>
      <c r="C3" s="189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79</v>
      </c>
      <c r="Q3" s="37" t="s">
        <v>48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17" ht="15" customHeight="1">
      <c r="A4" s="50" t="s">
        <v>82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17" ht="283.5" customHeight="1">
      <c r="A5" s="170" t="s">
        <v>1</v>
      </c>
      <c r="B5" s="168" t="s">
        <v>83</v>
      </c>
      <c r="C5" s="53" t="s">
        <v>20</v>
      </c>
      <c r="D5" s="55" t="s">
        <v>215</v>
      </c>
      <c r="E5" s="55" t="s">
        <v>216</v>
      </c>
      <c r="F5" s="55" t="s">
        <v>217</v>
      </c>
      <c r="G5" s="55" t="s">
        <v>218</v>
      </c>
      <c r="H5" s="55" t="s">
        <v>217</v>
      </c>
      <c r="I5" s="55" t="s">
        <v>219</v>
      </c>
      <c r="J5" s="55" t="s">
        <v>218</v>
      </c>
      <c r="K5" s="55" t="s">
        <v>220</v>
      </c>
      <c r="L5" s="55" t="s">
        <v>221</v>
      </c>
      <c r="M5" s="55" t="s">
        <v>222</v>
      </c>
      <c r="N5" s="55" t="s">
        <v>221</v>
      </c>
      <c r="O5" s="55" t="s">
        <v>223</v>
      </c>
      <c r="P5" s="56"/>
      <c r="Q5" s="56"/>
    </row>
    <row r="6" spans="1:17" ht="105.75" customHeight="1">
      <c r="A6" s="170"/>
      <c r="B6" s="168"/>
      <c r="C6" s="53"/>
      <c r="D6" s="55"/>
      <c r="E6" s="55"/>
      <c r="F6" s="55"/>
      <c r="G6" s="55"/>
      <c r="H6" s="55"/>
      <c r="I6" s="55"/>
      <c r="J6" s="55"/>
      <c r="K6" s="57" t="s">
        <v>198</v>
      </c>
      <c r="L6" s="57" t="s">
        <v>199</v>
      </c>
      <c r="M6" s="57" t="s">
        <v>200</v>
      </c>
      <c r="N6" s="57" t="s">
        <v>201</v>
      </c>
      <c r="O6" s="55" t="s">
        <v>203</v>
      </c>
      <c r="P6" s="56"/>
      <c r="Q6" s="56"/>
    </row>
    <row r="7" spans="1:17" ht="74.25" customHeight="1">
      <c r="A7" s="170"/>
      <c r="B7" s="168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75.5" customHeight="1">
      <c r="A8" s="170" t="s">
        <v>3</v>
      </c>
      <c r="B8" s="168" t="s">
        <v>84</v>
      </c>
      <c r="C8" s="53" t="s">
        <v>20</v>
      </c>
      <c r="D8" s="55"/>
      <c r="E8" s="56"/>
      <c r="F8" s="56"/>
      <c r="G8" s="56"/>
      <c r="H8" s="56"/>
      <c r="I8" s="57" t="s">
        <v>198</v>
      </c>
      <c r="J8" s="57" t="s">
        <v>199</v>
      </c>
      <c r="K8" s="57" t="s">
        <v>200</v>
      </c>
      <c r="L8" s="57" t="s">
        <v>201</v>
      </c>
      <c r="M8" s="186" t="s">
        <v>203</v>
      </c>
      <c r="N8" s="187"/>
      <c r="O8" s="188"/>
      <c r="P8" s="56"/>
      <c r="Q8" s="56"/>
    </row>
    <row r="9" spans="1:17" ht="33.75" customHeight="1">
      <c r="A9" s="170"/>
      <c r="B9" s="168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51.5" customHeight="1">
      <c r="A10" s="170" t="s">
        <v>4</v>
      </c>
      <c r="B10" s="168" t="s">
        <v>85</v>
      </c>
      <c r="C10" s="53" t="s">
        <v>20</v>
      </c>
      <c r="D10" s="55" t="s">
        <v>204</v>
      </c>
      <c r="E10" s="55"/>
      <c r="F10" s="55" t="s">
        <v>205</v>
      </c>
      <c r="G10" s="55"/>
      <c r="H10" s="55" t="s">
        <v>206</v>
      </c>
      <c r="I10" s="55" t="s">
        <v>207</v>
      </c>
      <c r="J10" s="55" t="s">
        <v>208</v>
      </c>
      <c r="K10" s="55"/>
      <c r="L10" s="55"/>
      <c r="M10" s="55" t="s">
        <v>209</v>
      </c>
      <c r="N10" s="55"/>
      <c r="O10" s="55"/>
      <c r="P10" s="56"/>
      <c r="Q10" s="56"/>
    </row>
    <row r="11" spans="1:17" ht="40.5" customHeight="1">
      <c r="A11" s="170"/>
      <c r="B11" s="168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355.5" customHeight="1">
      <c r="A12" s="170" t="s">
        <v>5</v>
      </c>
      <c r="B12" s="168" t="s">
        <v>226</v>
      </c>
      <c r="C12" s="53" t="s">
        <v>20</v>
      </c>
      <c r="D12" s="55"/>
      <c r="E12" s="55" t="s">
        <v>147</v>
      </c>
      <c r="F12" s="55"/>
      <c r="G12" s="55" t="s">
        <v>148</v>
      </c>
      <c r="H12" s="55" t="s">
        <v>149</v>
      </c>
      <c r="I12" s="55" t="s">
        <v>150</v>
      </c>
      <c r="J12" s="55"/>
      <c r="K12" s="55"/>
      <c r="L12" s="55" t="s">
        <v>149</v>
      </c>
      <c r="M12" s="55"/>
      <c r="N12" s="55"/>
      <c r="O12" s="55" t="s">
        <v>151</v>
      </c>
      <c r="P12" s="56"/>
      <c r="Q12" s="56"/>
    </row>
    <row r="13" spans="1:17" ht="24" customHeight="1">
      <c r="A13" s="170"/>
      <c r="B13" s="168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96" customHeight="1">
      <c r="A14" s="170" t="s">
        <v>9</v>
      </c>
      <c r="B14" s="168" t="s">
        <v>86</v>
      </c>
      <c r="C14" s="53" t="s">
        <v>20</v>
      </c>
      <c r="D14" s="55"/>
      <c r="E14" s="56"/>
      <c r="F14" s="61" t="s">
        <v>238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39" customHeight="1">
      <c r="A15" s="170"/>
      <c r="B15" s="168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ht="12.75">
      <c r="A16" s="32" t="s">
        <v>87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169"/>
      <c r="AJ16" s="169"/>
      <c r="AK16" s="169"/>
      <c r="AZ16" s="169"/>
      <c r="BA16" s="169"/>
      <c r="BB16" s="169"/>
      <c r="BQ16" s="169"/>
      <c r="BR16" s="169"/>
      <c r="BS16" s="169"/>
      <c r="CH16" s="169"/>
      <c r="CI16" s="169"/>
      <c r="CJ16" s="169"/>
      <c r="CY16" s="169"/>
      <c r="CZ16" s="169"/>
      <c r="DA16" s="169"/>
      <c r="DP16" s="169"/>
      <c r="DQ16" s="169"/>
      <c r="DR16" s="169"/>
      <c r="EG16" s="169"/>
      <c r="EH16" s="169"/>
      <c r="EI16" s="169"/>
      <c r="EX16" s="169"/>
      <c r="EY16" s="169"/>
      <c r="EZ16" s="169"/>
      <c r="FO16" s="169"/>
      <c r="FP16" s="169"/>
      <c r="FQ16" s="169"/>
      <c r="GF16" s="169"/>
      <c r="GG16" s="169"/>
      <c r="GH16" s="169"/>
      <c r="GW16" s="169"/>
      <c r="GX16" s="169"/>
      <c r="GY16" s="169"/>
      <c r="HN16" s="169"/>
      <c r="HO16" s="169"/>
      <c r="HP16" s="169"/>
      <c r="IE16" s="169"/>
      <c r="IF16" s="169"/>
      <c r="IG16" s="169"/>
      <c r="IV16" s="169"/>
    </row>
    <row r="17" spans="1:17" ht="320.25" customHeight="1">
      <c r="A17" s="170" t="s">
        <v>6</v>
      </c>
      <c r="B17" s="168" t="s">
        <v>88</v>
      </c>
      <c r="C17" s="53" t="s">
        <v>20</v>
      </c>
      <c r="D17" s="63" t="s">
        <v>156</v>
      </c>
      <c r="E17" s="63" t="s">
        <v>157</v>
      </c>
      <c r="F17" s="63" t="s">
        <v>158</v>
      </c>
      <c r="G17" s="63" t="s">
        <v>159</v>
      </c>
      <c r="H17" s="63" t="s">
        <v>160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75" customHeight="1">
      <c r="A18" s="170"/>
      <c r="B18" s="168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170" t="s">
        <v>7</v>
      </c>
      <c r="B19" s="168" t="s">
        <v>224</v>
      </c>
      <c r="C19" s="53" t="s">
        <v>20</v>
      </c>
      <c r="D19" s="57" t="s">
        <v>239</v>
      </c>
      <c r="E19" s="57" t="s">
        <v>240</v>
      </c>
      <c r="F19" s="64" t="s">
        <v>169</v>
      </c>
      <c r="G19" s="57" t="s">
        <v>170</v>
      </c>
      <c r="H19" s="65"/>
      <c r="I19" s="65"/>
      <c r="J19" s="65"/>
      <c r="K19" s="57"/>
      <c r="L19" s="57"/>
      <c r="M19" s="57"/>
      <c r="N19" s="57"/>
      <c r="O19" s="57"/>
      <c r="P19" s="57" t="s">
        <v>171</v>
      </c>
      <c r="Q19" s="56"/>
    </row>
    <row r="20" spans="1:17" ht="39.75" customHeight="1">
      <c r="A20" s="170"/>
      <c r="B20" s="168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170" t="s">
        <v>8</v>
      </c>
      <c r="B21" s="168" t="s">
        <v>227</v>
      </c>
      <c r="C21" s="53" t="s">
        <v>20</v>
      </c>
      <c r="D21" s="66" t="s">
        <v>241</v>
      </c>
      <c r="E21" s="66" t="s">
        <v>172</v>
      </c>
      <c r="F21" s="66" t="s">
        <v>169</v>
      </c>
      <c r="G21" s="67" t="s">
        <v>173</v>
      </c>
      <c r="H21" s="67" t="s">
        <v>173</v>
      </c>
      <c r="I21" s="66" t="s">
        <v>173</v>
      </c>
      <c r="J21" s="66" t="s">
        <v>173</v>
      </c>
      <c r="K21" s="66" t="s">
        <v>173</v>
      </c>
      <c r="L21" s="66" t="s">
        <v>173</v>
      </c>
      <c r="M21" s="66" t="s">
        <v>173</v>
      </c>
      <c r="N21" s="66" t="s">
        <v>174</v>
      </c>
      <c r="O21" s="66" t="s">
        <v>175</v>
      </c>
      <c r="P21" s="57" t="s">
        <v>176</v>
      </c>
      <c r="Q21" s="56"/>
    </row>
    <row r="22" spans="1:17" ht="31.5" customHeight="1">
      <c r="A22" s="170"/>
      <c r="B22" s="168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180" t="s">
        <v>14</v>
      </c>
      <c r="B23" s="171" t="s">
        <v>228</v>
      </c>
      <c r="C23" s="68" t="s">
        <v>20</v>
      </c>
      <c r="D23" s="57" t="str">
        <f>$D$19</f>
        <v>подготовка конкурсной документации</v>
      </c>
      <c r="E23" s="57" t="s">
        <v>242</v>
      </c>
      <c r="F23" s="64" t="s">
        <v>169</v>
      </c>
      <c r="G23" s="57" t="s">
        <v>177</v>
      </c>
      <c r="H23" s="57" t="s">
        <v>178</v>
      </c>
      <c r="I23" s="57" t="s">
        <v>133</v>
      </c>
      <c r="J23" s="57"/>
      <c r="K23" s="57" t="s">
        <v>179</v>
      </c>
      <c r="L23" s="57"/>
      <c r="M23" s="65"/>
      <c r="N23" s="65"/>
      <c r="O23" s="65"/>
      <c r="P23" s="57" t="s">
        <v>180</v>
      </c>
      <c r="Q23" s="65"/>
    </row>
    <row r="24" spans="1:17" s="69" customFormat="1" ht="39.75" customHeight="1">
      <c r="A24" s="181"/>
      <c r="B24" s="171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179" t="s">
        <v>15</v>
      </c>
      <c r="B25" s="171" t="s">
        <v>229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169</v>
      </c>
      <c r="G25" s="57" t="s">
        <v>181</v>
      </c>
      <c r="H25" s="57" t="str">
        <f>$D$19</f>
        <v>подготовка конкурсной документации</v>
      </c>
      <c r="I25" s="64" t="s">
        <v>169</v>
      </c>
      <c r="J25" s="57" t="s">
        <v>181</v>
      </c>
      <c r="K25" s="65"/>
      <c r="L25" s="65"/>
      <c r="M25" s="65"/>
      <c r="N25" s="65"/>
      <c r="O25" s="65"/>
      <c r="P25" s="66" t="s">
        <v>182</v>
      </c>
      <c r="Q25" s="65"/>
    </row>
    <row r="26" spans="1:17" s="69" customFormat="1" ht="39.75" customHeight="1">
      <c r="A26" s="179"/>
      <c r="B26" s="171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2.75">
      <c r="A27" s="32" t="s">
        <v>89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230</v>
      </c>
      <c r="C28" s="53" t="s">
        <v>20</v>
      </c>
      <c r="D28" s="55" t="s">
        <v>137</v>
      </c>
      <c r="E28" s="55" t="s">
        <v>137</v>
      </c>
      <c r="F28" s="55" t="s">
        <v>137</v>
      </c>
      <c r="G28" s="55" t="s">
        <v>138</v>
      </c>
      <c r="H28" s="55" t="s">
        <v>138</v>
      </c>
      <c r="I28" s="55" t="s">
        <v>138</v>
      </c>
      <c r="J28" s="55" t="s">
        <v>139</v>
      </c>
      <c r="K28" s="55" t="s">
        <v>139</v>
      </c>
      <c r="L28" s="55" t="s">
        <v>139</v>
      </c>
      <c r="M28" s="55" t="s">
        <v>140</v>
      </c>
      <c r="N28" s="55" t="s">
        <v>140</v>
      </c>
      <c r="O28" s="56"/>
      <c r="P28" s="56"/>
      <c r="Q28" s="56"/>
    </row>
    <row r="29" spans="1:17" ht="39.75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2.75">
      <c r="A30" s="33" t="s">
        <v>90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170" t="s">
        <v>92</v>
      </c>
      <c r="B31" s="168" t="s">
        <v>91</v>
      </c>
      <c r="C31" s="53" t="s">
        <v>20</v>
      </c>
      <c r="D31" s="55" t="s">
        <v>210</v>
      </c>
      <c r="E31" s="55" t="s">
        <v>211</v>
      </c>
      <c r="F31" s="55" t="s">
        <v>212</v>
      </c>
      <c r="G31" s="55" t="s">
        <v>212</v>
      </c>
      <c r="H31" s="55" t="s">
        <v>139</v>
      </c>
      <c r="I31" s="55" t="s">
        <v>140</v>
      </c>
      <c r="J31" s="55" t="s">
        <v>140</v>
      </c>
      <c r="K31" s="55" t="s">
        <v>140</v>
      </c>
      <c r="L31" s="55" t="s">
        <v>140</v>
      </c>
      <c r="M31" s="55" t="s">
        <v>213</v>
      </c>
      <c r="N31" s="55" t="s">
        <v>213</v>
      </c>
      <c r="O31" s="55" t="s">
        <v>213</v>
      </c>
      <c r="P31" s="56"/>
      <c r="Q31" s="56"/>
    </row>
    <row r="32" spans="1:17" ht="45.75" customHeight="1">
      <c r="A32" s="170"/>
      <c r="B32" s="168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2.75">
      <c r="A33" s="32" t="s">
        <v>93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170" t="s">
        <v>94</v>
      </c>
      <c r="B34" s="168" t="s">
        <v>95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170"/>
      <c r="B35" s="168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75" customHeight="1">
      <c r="A36" s="182" t="s">
        <v>96</v>
      </c>
      <c r="B36" s="177" t="s">
        <v>127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75" customHeight="1">
      <c r="A37" s="183"/>
      <c r="B37" s="178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2.75">
      <c r="A38" s="34" t="s">
        <v>97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170" t="s">
        <v>98</v>
      </c>
      <c r="B39" s="168" t="s">
        <v>225</v>
      </c>
      <c r="C39" s="53" t="s">
        <v>20</v>
      </c>
      <c r="D39" s="92"/>
      <c r="E39" s="92" t="s">
        <v>244</v>
      </c>
      <c r="F39" s="92" t="s">
        <v>243</v>
      </c>
      <c r="G39" s="92" t="s">
        <v>232</v>
      </c>
      <c r="H39" s="172" t="s">
        <v>245</v>
      </c>
      <c r="I39" s="173"/>
      <c r="J39" s="173"/>
      <c r="K39" s="173"/>
      <c r="L39" s="173"/>
      <c r="M39" s="173"/>
      <c r="N39" s="173"/>
      <c r="O39" s="174"/>
      <c r="P39" s="55" t="s">
        <v>187</v>
      </c>
      <c r="Q39" s="56"/>
    </row>
    <row r="40" spans="1:17" ht="39.75" customHeight="1">
      <c r="A40" s="170" t="s">
        <v>10</v>
      </c>
      <c r="B40" s="168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170" t="s">
        <v>99</v>
      </c>
      <c r="B41" s="168" t="s">
        <v>100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152</v>
      </c>
      <c r="Q41" s="56"/>
    </row>
    <row r="42" spans="1:17" ht="39.75" customHeight="1">
      <c r="A42" s="170"/>
      <c r="B42" s="168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170" t="s">
        <v>101</v>
      </c>
      <c r="B43" s="168" t="s">
        <v>102</v>
      </c>
      <c r="C43" s="53" t="s">
        <v>20</v>
      </c>
      <c r="D43" s="57" t="s">
        <v>198</v>
      </c>
      <c r="E43" s="57" t="s">
        <v>199</v>
      </c>
      <c r="F43" s="57" t="s">
        <v>202</v>
      </c>
      <c r="G43" s="165" t="s">
        <v>190</v>
      </c>
      <c r="H43" s="166"/>
      <c r="I43" s="166"/>
      <c r="J43" s="166"/>
      <c r="K43" s="166"/>
      <c r="L43" s="166"/>
      <c r="M43" s="166"/>
      <c r="N43" s="166"/>
      <c r="O43" s="167"/>
      <c r="P43" s="56"/>
      <c r="Q43" s="56"/>
    </row>
    <row r="44" spans="1:17" ht="39.75" customHeight="1">
      <c r="A44" s="170"/>
      <c r="B44" s="168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170" t="s">
        <v>103</v>
      </c>
      <c r="B45" s="168" t="s">
        <v>104</v>
      </c>
      <c r="C45" s="53" t="s">
        <v>20</v>
      </c>
      <c r="D45" s="83" t="s">
        <v>188</v>
      </c>
      <c r="E45" s="83" t="s">
        <v>189</v>
      </c>
      <c r="F45" s="83" t="s">
        <v>190</v>
      </c>
      <c r="G45" s="83" t="s">
        <v>190</v>
      </c>
      <c r="H45" s="83" t="s">
        <v>191</v>
      </c>
      <c r="I45" s="83" t="s">
        <v>190</v>
      </c>
      <c r="J45" s="83" t="s">
        <v>190</v>
      </c>
      <c r="K45" s="83" t="s">
        <v>192</v>
      </c>
      <c r="L45" s="83" t="s">
        <v>190</v>
      </c>
      <c r="M45" s="83" t="s">
        <v>193</v>
      </c>
      <c r="N45" s="83" t="s">
        <v>194</v>
      </c>
      <c r="O45" s="83" t="s">
        <v>195</v>
      </c>
      <c r="P45" s="83" t="s">
        <v>196</v>
      </c>
      <c r="Q45" s="56"/>
    </row>
    <row r="46" spans="1:17" ht="39.75" customHeight="1">
      <c r="A46" s="170" t="s">
        <v>12</v>
      </c>
      <c r="B46" s="168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75" customHeight="1">
      <c r="A47" s="175" t="s">
        <v>106</v>
      </c>
      <c r="B47" s="177" t="s">
        <v>105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75" customHeight="1">
      <c r="A48" s="176"/>
      <c r="B48" s="178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175" t="s">
        <v>107</v>
      </c>
      <c r="B49" s="177" t="s">
        <v>108</v>
      </c>
      <c r="C49" s="84" t="s">
        <v>20</v>
      </c>
      <c r="D49" s="31" t="s">
        <v>246</v>
      </c>
      <c r="E49" s="31" t="s">
        <v>246</v>
      </c>
      <c r="F49" s="31" t="s">
        <v>246</v>
      </c>
      <c r="G49" s="31" t="s">
        <v>247</v>
      </c>
      <c r="H49" s="31" t="s">
        <v>248</v>
      </c>
      <c r="I49" s="94" t="s">
        <v>249</v>
      </c>
      <c r="J49" s="31" t="s">
        <v>250</v>
      </c>
      <c r="K49" s="31" t="s">
        <v>246</v>
      </c>
      <c r="L49" s="31" t="s">
        <v>251</v>
      </c>
      <c r="M49" s="31" t="s">
        <v>246</v>
      </c>
      <c r="N49" s="94" t="s">
        <v>252</v>
      </c>
      <c r="O49" s="31" t="s">
        <v>246</v>
      </c>
      <c r="P49" s="85"/>
      <c r="Q49" s="85"/>
    </row>
    <row r="50" spans="1:17" ht="39.75" customHeight="1">
      <c r="A50" s="176"/>
      <c r="B50" s="178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170" t="s">
        <v>109</v>
      </c>
      <c r="B51" s="168" t="s">
        <v>110</v>
      </c>
      <c r="C51" s="68" t="s">
        <v>20</v>
      </c>
      <c r="D51" s="57" t="s">
        <v>129</v>
      </c>
      <c r="E51" s="57" t="s">
        <v>130</v>
      </c>
      <c r="F51" s="57" t="s">
        <v>131</v>
      </c>
      <c r="G51" s="57" t="s">
        <v>132</v>
      </c>
      <c r="H51" s="57" t="s">
        <v>133</v>
      </c>
      <c r="I51" s="57" t="s">
        <v>134</v>
      </c>
      <c r="J51" s="57" t="s">
        <v>134</v>
      </c>
      <c r="K51" s="57" t="s">
        <v>134</v>
      </c>
      <c r="L51" s="57" t="s">
        <v>135</v>
      </c>
      <c r="M51" s="65"/>
      <c r="N51" s="65"/>
      <c r="O51" s="65"/>
      <c r="P51" s="57" t="s">
        <v>136</v>
      </c>
      <c r="Q51" s="65"/>
    </row>
    <row r="52" spans="1:17" ht="39.75" customHeight="1">
      <c r="A52" s="170"/>
      <c r="B52" s="168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170" t="s">
        <v>112</v>
      </c>
      <c r="B53" s="168" t="s">
        <v>111</v>
      </c>
      <c r="C53" s="53" t="s">
        <v>20</v>
      </c>
      <c r="D53" s="83" t="s">
        <v>141</v>
      </c>
      <c r="E53" s="83" t="s">
        <v>141</v>
      </c>
      <c r="F53" s="83" t="s">
        <v>141</v>
      </c>
      <c r="G53" s="83" t="s">
        <v>146</v>
      </c>
      <c r="H53" s="83" t="s">
        <v>142</v>
      </c>
      <c r="I53" s="83" t="s">
        <v>200</v>
      </c>
      <c r="J53" s="83" t="s">
        <v>143</v>
      </c>
      <c r="K53" s="83" t="s">
        <v>144</v>
      </c>
      <c r="L53" s="83" t="s">
        <v>145</v>
      </c>
      <c r="M53" s="83"/>
      <c r="N53" s="81"/>
      <c r="O53" s="55"/>
      <c r="P53" s="55"/>
      <c r="Q53" s="55"/>
    </row>
    <row r="54" spans="1:17" ht="31.5" customHeight="1">
      <c r="A54" s="170"/>
      <c r="B54" s="168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170" t="s">
        <v>113</v>
      </c>
      <c r="B55" s="168" t="s">
        <v>114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170"/>
      <c r="B56" s="168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170" t="s">
        <v>115</v>
      </c>
      <c r="B57" s="168" t="s">
        <v>116</v>
      </c>
      <c r="C57" s="53" t="s">
        <v>20</v>
      </c>
      <c r="D57" s="93" t="s">
        <v>233</v>
      </c>
      <c r="E57" s="92"/>
      <c r="F57" s="92" t="s">
        <v>234</v>
      </c>
      <c r="G57" s="185" t="s">
        <v>231</v>
      </c>
      <c r="H57" s="185"/>
      <c r="I57" s="92" t="s">
        <v>235</v>
      </c>
      <c r="J57" s="92" t="s">
        <v>236</v>
      </c>
      <c r="K57" s="186" t="s">
        <v>237</v>
      </c>
      <c r="L57" s="187"/>
      <c r="M57" s="187"/>
      <c r="N57" s="187"/>
      <c r="O57" s="188"/>
      <c r="P57" s="88" t="s">
        <v>197</v>
      </c>
      <c r="Q57" s="56"/>
    </row>
    <row r="58" spans="1:17" ht="39.75" customHeight="1">
      <c r="A58" s="170"/>
      <c r="B58" s="168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180" t="s">
        <v>118</v>
      </c>
      <c r="B59" s="180" t="s">
        <v>117</v>
      </c>
      <c r="C59" s="180" t="s">
        <v>20</v>
      </c>
      <c r="D59" s="57"/>
      <c r="E59" s="57" t="s">
        <v>165</v>
      </c>
      <c r="F59" s="57" t="s">
        <v>166</v>
      </c>
      <c r="G59" s="89" t="s">
        <v>167</v>
      </c>
      <c r="H59" s="89" t="s">
        <v>167</v>
      </c>
      <c r="I59" s="89" t="s">
        <v>167</v>
      </c>
      <c r="J59" s="89" t="s">
        <v>167</v>
      </c>
      <c r="K59" s="89" t="s">
        <v>167</v>
      </c>
      <c r="L59" s="89" t="s">
        <v>167</v>
      </c>
      <c r="M59" s="89" t="s">
        <v>167</v>
      </c>
      <c r="N59" s="89" t="s">
        <v>167</v>
      </c>
      <c r="O59" s="89" t="s">
        <v>168</v>
      </c>
      <c r="P59" s="65"/>
      <c r="Q59" s="65"/>
    </row>
    <row r="60" spans="1:17" s="69" customFormat="1" ht="150" customHeight="1">
      <c r="A60" s="184"/>
      <c r="B60" s="184"/>
      <c r="C60" s="184"/>
      <c r="D60" s="57" t="s">
        <v>161</v>
      </c>
      <c r="E60" s="57" t="s">
        <v>161</v>
      </c>
      <c r="F60" s="57" t="s">
        <v>161</v>
      </c>
      <c r="G60" s="57" t="s">
        <v>161</v>
      </c>
      <c r="H60" s="57" t="s">
        <v>161</v>
      </c>
      <c r="I60" s="57" t="s">
        <v>161</v>
      </c>
      <c r="J60" s="57" t="s">
        <v>161</v>
      </c>
      <c r="K60" s="57" t="s">
        <v>161</v>
      </c>
      <c r="L60" s="57" t="s">
        <v>161</v>
      </c>
      <c r="M60" s="57" t="s">
        <v>161</v>
      </c>
      <c r="N60" s="57" t="s">
        <v>161</v>
      </c>
      <c r="O60" s="57" t="s">
        <v>161</v>
      </c>
      <c r="P60" s="65"/>
      <c r="Q60" s="65"/>
    </row>
    <row r="61" spans="1:17" s="69" customFormat="1" ht="316.5" customHeight="1">
      <c r="A61" s="184"/>
      <c r="B61" s="184"/>
      <c r="C61" s="181"/>
      <c r="D61" s="57" t="s">
        <v>162</v>
      </c>
      <c r="E61" s="57" t="s">
        <v>163</v>
      </c>
      <c r="F61" s="57" t="s">
        <v>164</v>
      </c>
      <c r="G61" s="57" t="s">
        <v>164</v>
      </c>
      <c r="H61" s="57" t="s">
        <v>164</v>
      </c>
      <c r="I61" s="57" t="s">
        <v>164</v>
      </c>
      <c r="J61" s="57" t="s">
        <v>164</v>
      </c>
      <c r="K61" s="57" t="s">
        <v>164</v>
      </c>
      <c r="L61" s="57" t="s">
        <v>164</v>
      </c>
      <c r="M61" s="57" t="s">
        <v>164</v>
      </c>
      <c r="N61" s="57" t="s">
        <v>164</v>
      </c>
      <c r="O61" s="57" t="s">
        <v>164</v>
      </c>
      <c r="P61" s="65"/>
      <c r="Q61" s="65"/>
    </row>
    <row r="62" spans="1:17" s="69" customFormat="1" ht="39.75" customHeight="1">
      <c r="A62" s="181"/>
      <c r="B62" s="181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75" customHeight="1">
      <c r="A63" s="170" t="s">
        <v>119</v>
      </c>
      <c r="B63" s="168" t="s">
        <v>120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75" customHeight="1">
      <c r="A64" s="170"/>
      <c r="B64" s="168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s="69" customFormat="1" ht="154.5" customHeight="1">
      <c r="A65" s="179" t="s">
        <v>121</v>
      </c>
      <c r="B65" s="171" t="s">
        <v>122</v>
      </c>
      <c r="C65" s="68" t="s">
        <v>20</v>
      </c>
      <c r="D65" s="66"/>
      <c r="E65" s="66"/>
      <c r="F65" s="66" t="s">
        <v>183</v>
      </c>
      <c r="G65" s="66" t="s">
        <v>169</v>
      </c>
      <c r="H65" s="66" t="s">
        <v>184</v>
      </c>
      <c r="I65" s="66"/>
      <c r="J65" s="66" t="s">
        <v>184</v>
      </c>
      <c r="K65" s="66"/>
      <c r="L65" s="66"/>
      <c r="M65" s="66" t="s">
        <v>184</v>
      </c>
      <c r="N65" s="66"/>
      <c r="O65" s="66" t="s">
        <v>185</v>
      </c>
      <c r="P65" s="66" t="s">
        <v>186</v>
      </c>
      <c r="Q65" s="65"/>
    </row>
    <row r="66" spans="1:17" s="69" customFormat="1" ht="39.75" customHeight="1">
      <c r="A66" s="179"/>
      <c r="B66" s="171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39.75" customHeight="1">
      <c r="A67" s="170" t="s">
        <v>123</v>
      </c>
      <c r="B67" s="168" t="s">
        <v>124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ht="39.75" customHeight="1">
      <c r="A68" s="170"/>
      <c r="B68" s="168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ht="147" customHeight="1">
      <c r="A69" s="175" t="s">
        <v>125</v>
      </c>
      <c r="B69" s="177" t="s">
        <v>126</v>
      </c>
      <c r="C69" s="53" t="s">
        <v>20</v>
      </c>
      <c r="D69" s="55"/>
      <c r="E69" s="90" t="s">
        <v>153</v>
      </c>
      <c r="F69" s="90" t="s">
        <v>154</v>
      </c>
      <c r="G69" s="56"/>
      <c r="H69" s="56"/>
      <c r="I69" s="56"/>
      <c r="J69" s="56"/>
      <c r="K69" s="56"/>
      <c r="L69" s="56"/>
      <c r="M69" s="56"/>
      <c r="N69" s="56"/>
      <c r="O69" s="90" t="s">
        <v>155</v>
      </c>
      <c r="P69" s="56"/>
      <c r="Q69" s="56"/>
    </row>
    <row r="70" spans="1:17" ht="39.75" customHeight="1">
      <c r="A70" s="176"/>
      <c r="B70" s="178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2:20" ht="12.75">
      <c r="B73" s="163" t="s">
        <v>253</v>
      </c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</row>
    <row r="74" spans="2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41" t="s">
        <v>45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58.5" customHeight="1">
      <c r="B79" s="164" t="s">
        <v>214</v>
      </c>
      <c r="C79" s="164"/>
      <c r="D79" s="164"/>
      <c r="E79" s="164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sheetProtection/>
  <mergeCells count="78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B5:B7"/>
    <mergeCell ref="A8:A9"/>
    <mergeCell ref="A63:A64"/>
    <mergeCell ref="A36:A37"/>
    <mergeCell ref="B51:B52"/>
    <mergeCell ref="B49:B50"/>
    <mergeCell ref="B59:B62"/>
    <mergeCell ref="B57:B58"/>
    <mergeCell ref="B36:B37"/>
    <mergeCell ref="A49:A50"/>
    <mergeCell ref="DP16:DR16"/>
    <mergeCell ref="CH16:CJ16"/>
    <mergeCell ref="B47:B48"/>
    <mergeCell ref="A41:A42"/>
    <mergeCell ref="B41:B42"/>
    <mergeCell ref="A51:A52"/>
    <mergeCell ref="B39:B40"/>
    <mergeCell ref="A25:A26"/>
    <mergeCell ref="A23:A24"/>
    <mergeCell ref="A45:A46"/>
    <mergeCell ref="IE16:IG16"/>
    <mergeCell ref="AI16:AK16"/>
    <mergeCell ref="A21:A22"/>
    <mergeCell ref="A39:A40"/>
    <mergeCell ref="A43:A44"/>
    <mergeCell ref="A47:A48"/>
    <mergeCell ref="B34:B35"/>
    <mergeCell ref="A34:A35"/>
    <mergeCell ref="AZ16:BB16"/>
    <mergeCell ref="EG16:EI16"/>
    <mergeCell ref="B31:B32"/>
    <mergeCell ref="B45:B46"/>
    <mergeCell ref="A31:A32"/>
    <mergeCell ref="B23:B24"/>
    <mergeCell ref="CY16:DA16"/>
    <mergeCell ref="B43:B44"/>
    <mergeCell ref="B25:B26"/>
    <mergeCell ref="H39:O39"/>
    <mergeCell ref="BQ16:BS16"/>
    <mergeCell ref="B73:T73"/>
    <mergeCell ref="B79:E79"/>
    <mergeCell ref="G43:O43"/>
    <mergeCell ref="B67:B68"/>
    <mergeCell ref="EX16:EZ16"/>
    <mergeCell ref="FO16:FQ16"/>
    <mergeCell ref="GF16:GH16"/>
    <mergeCell ref="GW16:GY16"/>
    <mergeCell ref="HN16:HP16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90"/>
  <sheetViews>
    <sheetView tabSelected="1" zoomScale="130" zoomScaleNormal="130" zoomScaleSheetLayoutView="100" zoomScalePageLayoutView="0" workbookViewId="0" topLeftCell="A1">
      <selection activeCell="K12" sqref="K12:K13"/>
    </sheetView>
  </sheetViews>
  <sheetFormatPr defaultColWidth="9.140625" defaultRowHeight="15"/>
  <cols>
    <col min="1" max="1" width="8.140625" style="126" customWidth="1"/>
    <col min="2" max="2" width="42.140625" style="126" customWidth="1"/>
    <col min="3" max="3" width="21.7109375" style="126" bestFit="1" customWidth="1"/>
    <col min="4" max="4" width="16.57421875" style="126" customWidth="1"/>
    <col min="5" max="5" width="17.57421875" style="126" customWidth="1"/>
    <col min="6" max="6" width="14.57421875" style="126" customWidth="1"/>
    <col min="7" max="7" width="13.8515625" style="126" hidden="1" customWidth="1"/>
    <col min="8" max="8" width="18.140625" style="126" hidden="1" customWidth="1"/>
    <col min="9" max="9" width="16.00390625" style="126" hidden="1" customWidth="1"/>
    <col min="10" max="10" width="18.7109375" style="126" hidden="1" customWidth="1"/>
    <col min="11" max="11" width="54.00390625" style="126" customWidth="1"/>
    <col min="12" max="12" width="24.140625" style="149" customWidth="1"/>
    <col min="13" max="16384" width="9.140625" style="95" customWidth="1"/>
  </cols>
  <sheetData>
    <row r="1" spans="1:11" ht="38.25" customHeight="1">
      <c r="A1" s="196" t="s">
        <v>500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21.75" customHeight="1">
      <c r="A2" s="198" t="s">
        <v>501</v>
      </c>
      <c r="B2" s="198" t="s">
        <v>254</v>
      </c>
      <c r="C2" s="198" t="s">
        <v>40</v>
      </c>
      <c r="D2" s="198" t="s">
        <v>257</v>
      </c>
      <c r="E2" s="197" t="s">
        <v>260</v>
      </c>
      <c r="F2" s="197"/>
      <c r="G2" s="204" t="s">
        <v>259</v>
      </c>
      <c r="H2" s="204"/>
      <c r="I2" s="204"/>
      <c r="J2" s="199" t="s">
        <v>261</v>
      </c>
      <c r="K2" s="199" t="s">
        <v>502</v>
      </c>
    </row>
    <row r="3" spans="1:11" ht="24" customHeight="1">
      <c r="A3" s="198"/>
      <c r="B3" s="198"/>
      <c r="C3" s="198"/>
      <c r="D3" s="198"/>
      <c r="E3" s="197"/>
      <c r="F3" s="197"/>
      <c r="G3" s="205"/>
      <c r="H3" s="205"/>
      <c r="I3" s="205"/>
      <c r="J3" s="200"/>
      <c r="K3" s="202"/>
    </row>
    <row r="4" spans="1:11" ht="46.5" customHeight="1">
      <c r="A4" s="198"/>
      <c r="B4" s="198"/>
      <c r="C4" s="198"/>
      <c r="D4" s="198"/>
      <c r="E4" s="146" t="s">
        <v>255</v>
      </c>
      <c r="F4" s="146" t="s">
        <v>258</v>
      </c>
      <c r="G4" s="147" t="s">
        <v>32</v>
      </c>
      <c r="H4" s="147" t="s">
        <v>33</v>
      </c>
      <c r="I4" s="147" t="s">
        <v>34</v>
      </c>
      <c r="J4" s="201"/>
      <c r="K4" s="203"/>
    </row>
    <row r="5" spans="1:12" s="96" customFormat="1" ht="15" customHeight="1">
      <c r="A5" s="209" t="s">
        <v>458</v>
      </c>
      <c r="B5" s="209"/>
      <c r="C5" s="108" t="s">
        <v>266</v>
      </c>
      <c r="D5" s="105">
        <f>D8+D7+D6</f>
        <v>2152501.2002</v>
      </c>
      <c r="E5" s="105">
        <f>E8+E7+E6</f>
        <v>1428263</v>
      </c>
      <c r="F5" s="105">
        <f>E5/D5*100</f>
        <v>66.35364476764487</v>
      </c>
      <c r="G5" s="105">
        <f>G7+G8+G6</f>
        <v>266567.5</v>
      </c>
      <c r="H5" s="105">
        <f>H7+H8+H6</f>
        <v>282641</v>
      </c>
      <c r="I5" s="105">
        <f>I7+I8+I6</f>
        <v>167874.7</v>
      </c>
      <c r="J5" s="114">
        <f>J7+J8+J6</f>
        <v>7155</v>
      </c>
      <c r="K5" s="123"/>
      <c r="L5" s="148"/>
    </row>
    <row r="6" spans="1:12" s="96" customFormat="1" ht="15.75">
      <c r="A6" s="209"/>
      <c r="B6" s="209"/>
      <c r="C6" s="115" t="s">
        <v>376</v>
      </c>
      <c r="D6" s="116">
        <f>D293</f>
        <v>40352.8</v>
      </c>
      <c r="E6" s="116">
        <f>E293</f>
        <v>26018</v>
      </c>
      <c r="F6" s="116">
        <f>E6/D6*100</f>
        <v>64.47631886758786</v>
      </c>
      <c r="G6" s="116">
        <f>G293</f>
        <v>4778.4</v>
      </c>
      <c r="H6" s="116">
        <f>H293</f>
        <v>4778.2</v>
      </c>
      <c r="I6" s="116">
        <f>I293</f>
        <v>4778.2</v>
      </c>
      <c r="J6" s="116">
        <f>J293</f>
        <v>0</v>
      </c>
      <c r="K6" s="123"/>
      <c r="L6" s="148"/>
    </row>
    <row r="7" spans="1:12" s="96" customFormat="1" ht="24">
      <c r="A7" s="209"/>
      <c r="B7" s="209"/>
      <c r="C7" s="115" t="s">
        <v>2</v>
      </c>
      <c r="D7" s="116">
        <f>D193+D385+D294</f>
        <v>1345764.6</v>
      </c>
      <c r="E7" s="116">
        <f>E193+E385+E294</f>
        <v>908080.2999999999</v>
      </c>
      <c r="F7" s="116">
        <f>E7/D7*100</f>
        <v>67.47690495053888</v>
      </c>
      <c r="G7" s="116">
        <f>G294+G385</f>
        <v>164956.2</v>
      </c>
      <c r="H7" s="116">
        <f>H294+H385</f>
        <v>172902</v>
      </c>
      <c r="I7" s="116">
        <f>I294+I385</f>
        <v>94593.2</v>
      </c>
      <c r="J7" s="116">
        <f>J294+J385</f>
        <v>5232.9</v>
      </c>
      <c r="K7" s="123"/>
      <c r="L7" s="148"/>
    </row>
    <row r="8" spans="1:12" s="96" customFormat="1" ht="15.75" customHeight="1">
      <c r="A8" s="209"/>
      <c r="B8" s="209"/>
      <c r="C8" s="115" t="s">
        <v>344</v>
      </c>
      <c r="D8" s="116">
        <f>D19+D118+D194+D295+D386</f>
        <v>766383.8001999999</v>
      </c>
      <c r="E8" s="116">
        <f>E19+E118+E194+E295+E386</f>
        <v>494164.7</v>
      </c>
      <c r="F8" s="116">
        <f>E8/D8*100</f>
        <v>64.48005553758311</v>
      </c>
      <c r="G8" s="116">
        <f>G19+G118+G194+G295+G386</f>
        <v>96832.9</v>
      </c>
      <c r="H8" s="116">
        <f>H19+H118+H194+H295+H386</f>
        <v>104960.79999999999</v>
      </c>
      <c r="I8" s="116">
        <f>I19+I118+I194+I295+I386</f>
        <v>68503.3</v>
      </c>
      <c r="J8" s="116">
        <f>J19+J118+J194+J295+J386</f>
        <v>1922.1</v>
      </c>
      <c r="K8" s="123"/>
      <c r="L8" s="148"/>
    </row>
    <row r="9" spans="1:12" s="96" customFormat="1" ht="12.75" customHeight="1">
      <c r="A9" s="208" t="s">
        <v>288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148"/>
    </row>
    <row r="10" spans="1:12" s="96" customFormat="1" ht="15.75">
      <c r="A10" s="207" t="s">
        <v>1</v>
      </c>
      <c r="B10" s="171" t="s">
        <v>496</v>
      </c>
      <c r="C10" s="109" t="s">
        <v>266</v>
      </c>
      <c r="D10" s="106">
        <v>0</v>
      </c>
      <c r="E10" s="106">
        <v>0</v>
      </c>
      <c r="F10" s="106">
        <v>0</v>
      </c>
      <c r="G10" s="106">
        <v>0</v>
      </c>
      <c r="H10" s="106">
        <v>0</v>
      </c>
      <c r="I10" s="106">
        <v>0</v>
      </c>
      <c r="J10" s="106">
        <v>0</v>
      </c>
      <c r="K10" s="123"/>
      <c r="L10" s="148"/>
    </row>
    <row r="11" spans="1:12" s="96" customFormat="1" ht="15.75">
      <c r="A11" s="207"/>
      <c r="B11" s="171"/>
      <c r="C11" s="110" t="s">
        <v>256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23"/>
      <c r="L11" s="148"/>
    </row>
    <row r="12" spans="1:12" s="96" customFormat="1" ht="110.25" customHeight="1">
      <c r="A12" s="207" t="s">
        <v>3</v>
      </c>
      <c r="B12" s="171" t="s">
        <v>289</v>
      </c>
      <c r="C12" s="109" t="s">
        <v>266</v>
      </c>
      <c r="D12" s="106">
        <v>1350</v>
      </c>
      <c r="E12" s="106">
        <f>E13</f>
        <v>797.6</v>
      </c>
      <c r="F12" s="106">
        <f>E12/D12*100</f>
        <v>59.08148148148148</v>
      </c>
      <c r="G12" s="106">
        <f>G13</f>
        <v>271.5</v>
      </c>
      <c r="H12" s="106">
        <f>H13</f>
        <v>160.4</v>
      </c>
      <c r="I12" s="106">
        <f>I13</f>
        <v>120.5</v>
      </c>
      <c r="J12" s="106">
        <v>0</v>
      </c>
      <c r="K12" s="206" t="s">
        <v>460</v>
      </c>
      <c r="L12" s="148"/>
    </row>
    <row r="13" spans="1:12" s="96" customFormat="1" ht="195.75" customHeight="1">
      <c r="A13" s="207"/>
      <c r="B13" s="171"/>
      <c r="C13" s="110" t="s">
        <v>256</v>
      </c>
      <c r="D13" s="107">
        <v>1350</v>
      </c>
      <c r="E13" s="107">
        <v>797.6</v>
      </c>
      <c r="F13" s="107">
        <f aca="true" t="shared" si="0" ref="F13:F19">E13/D13*100</f>
        <v>59.08148148148148</v>
      </c>
      <c r="G13" s="107">
        <v>271.5</v>
      </c>
      <c r="H13" s="107">
        <v>160.4</v>
      </c>
      <c r="I13" s="107">
        <v>120.5</v>
      </c>
      <c r="J13" s="116">
        <v>0</v>
      </c>
      <c r="K13" s="206"/>
      <c r="L13" s="148"/>
    </row>
    <row r="14" spans="1:12" s="96" customFormat="1" ht="15.75">
      <c r="A14" s="207" t="s">
        <v>4</v>
      </c>
      <c r="B14" s="171" t="s">
        <v>495</v>
      </c>
      <c r="C14" s="109" t="s">
        <v>266</v>
      </c>
      <c r="D14" s="106">
        <v>100</v>
      </c>
      <c r="E14" s="106">
        <v>0</v>
      </c>
      <c r="F14" s="106">
        <f t="shared" si="0"/>
        <v>0</v>
      </c>
      <c r="G14" s="106">
        <f>G15</f>
        <v>50</v>
      </c>
      <c r="H14" s="106">
        <f>H15</f>
        <v>50</v>
      </c>
      <c r="I14" s="106">
        <f>I15</f>
        <v>0</v>
      </c>
      <c r="J14" s="106">
        <v>0</v>
      </c>
      <c r="K14" s="206" t="s">
        <v>286</v>
      </c>
      <c r="L14" s="148"/>
    </row>
    <row r="15" spans="1:12" s="96" customFormat="1" ht="15.75" customHeight="1">
      <c r="A15" s="207"/>
      <c r="B15" s="171"/>
      <c r="C15" s="110" t="s">
        <v>256</v>
      </c>
      <c r="D15" s="107">
        <v>100</v>
      </c>
      <c r="E15" s="107">
        <v>0</v>
      </c>
      <c r="F15" s="107">
        <f t="shared" si="0"/>
        <v>0</v>
      </c>
      <c r="G15" s="107">
        <v>50</v>
      </c>
      <c r="H15" s="107">
        <v>50</v>
      </c>
      <c r="I15" s="107">
        <v>0</v>
      </c>
      <c r="J15" s="116">
        <v>0</v>
      </c>
      <c r="K15" s="206"/>
      <c r="L15" s="148"/>
    </row>
    <row r="16" spans="1:12" s="96" customFormat="1" ht="18.75" customHeight="1">
      <c r="A16" s="207" t="s">
        <v>5</v>
      </c>
      <c r="B16" s="171" t="s">
        <v>290</v>
      </c>
      <c r="C16" s="109" t="s">
        <v>266</v>
      </c>
      <c r="D16" s="106">
        <v>490</v>
      </c>
      <c r="E16" s="106">
        <f>E17</f>
        <v>429.1</v>
      </c>
      <c r="F16" s="106">
        <f t="shared" si="0"/>
        <v>87.57142857142858</v>
      </c>
      <c r="G16" s="106">
        <f>G17</f>
        <v>60.9</v>
      </c>
      <c r="H16" s="106">
        <f>H17</f>
        <v>0</v>
      </c>
      <c r="I16" s="106">
        <f>I17</f>
        <v>0</v>
      </c>
      <c r="J16" s="106">
        <v>0</v>
      </c>
      <c r="K16" s="206" t="s">
        <v>287</v>
      </c>
      <c r="L16" s="148"/>
    </row>
    <row r="17" spans="1:12" s="96" customFormat="1" ht="47.25" customHeight="1">
      <c r="A17" s="207"/>
      <c r="B17" s="171"/>
      <c r="C17" s="110" t="s">
        <v>256</v>
      </c>
      <c r="D17" s="107">
        <v>490</v>
      </c>
      <c r="E17" s="107">
        <v>429.1</v>
      </c>
      <c r="F17" s="107">
        <f t="shared" si="0"/>
        <v>87.57142857142858</v>
      </c>
      <c r="G17" s="107">
        <v>60.9</v>
      </c>
      <c r="H17" s="107">
        <v>0</v>
      </c>
      <c r="I17" s="107">
        <v>0</v>
      </c>
      <c r="J17" s="116">
        <v>0</v>
      </c>
      <c r="K17" s="206"/>
      <c r="L17" s="148"/>
    </row>
    <row r="18" spans="1:12" s="96" customFormat="1" ht="15.75">
      <c r="A18" s="212" t="s">
        <v>285</v>
      </c>
      <c r="B18" s="212"/>
      <c r="C18" s="104" t="s">
        <v>266</v>
      </c>
      <c r="D18" s="105">
        <v>1940</v>
      </c>
      <c r="E18" s="105">
        <f>E19</f>
        <v>1226.7</v>
      </c>
      <c r="F18" s="105">
        <f t="shared" si="0"/>
        <v>63.2319587628866</v>
      </c>
      <c r="G18" s="105">
        <f>G19</f>
        <v>382.4</v>
      </c>
      <c r="H18" s="105">
        <f>H19</f>
        <v>210.4</v>
      </c>
      <c r="I18" s="105">
        <f>I19</f>
        <v>120.5</v>
      </c>
      <c r="J18" s="105">
        <v>0</v>
      </c>
      <c r="K18" s="210"/>
      <c r="L18" s="148"/>
    </row>
    <row r="19" spans="1:12" s="96" customFormat="1" ht="15.75">
      <c r="A19" s="212"/>
      <c r="B19" s="212"/>
      <c r="C19" s="121" t="s">
        <v>256</v>
      </c>
      <c r="D19" s="107">
        <v>1940</v>
      </c>
      <c r="E19" s="107">
        <f>E11+E13+E15+E17</f>
        <v>1226.7</v>
      </c>
      <c r="F19" s="107">
        <f t="shared" si="0"/>
        <v>63.2319587628866</v>
      </c>
      <c r="G19" s="107">
        <f>G11+G13+G15+G17</f>
        <v>382.4</v>
      </c>
      <c r="H19" s="107">
        <f>H11+H13+H15+H17</f>
        <v>210.4</v>
      </c>
      <c r="I19" s="107">
        <f>I11+I13+I15+I17</f>
        <v>120.5</v>
      </c>
      <c r="J19" s="116">
        <v>0</v>
      </c>
      <c r="K19" s="211"/>
      <c r="L19" s="148"/>
    </row>
    <row r="20" spans="1:12" s="102" customFormat="1" ht="15.75" customHeight="1">
      <c r="A20" s="208" t="s">
        <v>343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150"/>
    </row>
    <row r="21" spans="1:12" s="96" customFormat="1" ht="16.5" customHeight="1">
      <c r="A21" s="207" t="s">
        <v>6</v>
      </c>
      <c r="B21" s="171" t="s">
        <v>461</v>
      </c>
      <c r="C21" s="109" t="s">
        <v>266</v>
      </c>
      <c r="D21" s="106">
        <f>D22</f>
        <v>58010.70019999999</v>
      </c>
      <c r="E21" s="106">
        <f>E22</f>
        <v>34332.3</v>
      </c>
      <c r="F21" s="106">
        <f>E21/D21*100</f>
        <v>59.18270229739445</v>
      </c>
      <c r="G21" s="106" t="b">
        <f>G21:K76=G22</f>
        <v>0</v>
      </c>
      <c r="H21" s="106">
        <f>H22</f>
        <v>17853.999999999996</v>
      </c>
      <c r="I21" s="106">
        <f>I22</f>
        <v>0</v>
      </c>
      <c r="J21" s="106"/>
      <c r="K21" s="218"/>
      <c r="L21" s="148"/>
    </row>
    <row r="22" spans="1:12" s="96" customFormat="1" ht="15.75" customHeight="1">
      <c r="A22" s="207"/>
      <c r="B22" s="171"/>
      <c r="C22" s="110" t="s">
        <v>256</v>
      </c>
      <c r="D22" s="107">
        <f>D24</f>
        <v>58010.70019999999</v>
      </c>
      <c r="E22" s="107">
        <f>E24</f>
        <v>34332.3</v>
      </c>
      <c r="F22" s="107">
        <f aca="true" t="shared" si="1" ref="F22:F91">E22/D22*100</f>
        <v>59.18270229739445</v>
      </c>
      <c r="G22" s="107">
        <f>G24</f>
        <v>5824.4</v>
      </c>
      <c r="H22" s="107">
        <f>H24</f>
        <v>17853.999999999996</v>
      </c>
      <c r="I22" s="107">
        <f>I24</f>
        <v>0</v>
      </c>
      <c r="J22" s="107"/>
      <c r="K22" s="219"/>
      <c r="L22" s="148"/>
    </row>
    <row r="23" spans="1:12" s="96" customFormat="1" ht="13.5" customHeight="1">
      <c r="A23" s="207" t="s">
        <v>268</v>
      </c>
      <c r="B23" s="171" t="s">
        <v>291</v>
      </c>
      <c r="C23" s="109" t="s">
        <v>266</v>
      </c>
      <c r="D23" s="106">
        <f>D24</f>
        <v>58010.70019999999</v>
      </c>
      <c r="E23" s="99">
        <f>E24</f>
        <v>34332.3</v>
      </c>
      <c r="F23" s="106">
        <f t="shared" si="1"/>
        <v>59.18270229739445</v>
      </c>
      <c r="G23" s="106">
        <f>G24</f>
        <v>5824.4</v>
      </c>
      <c r="H23" s="106">
        <f>H24</f>
        <v>17853.999999999996</v>
      </c>
      <c r="I23" s="106">
        <f>I24</f>
        <v>0</v>
      </c>
      <c r="J23" s="106"/>
      <c r="K23" s="218"/>
      <c r="L23" s="148"/>
    </row>
    <row r="24" spans="1:12" s="96" customFormat="1" ht="13.5" customHeight="1">
      <c r="A24" s="207"/>
      <c r="B24" s="171"/>
      <c r="C24" s="110" t="s">
        <v>256</v>
      </c>
      <c r="D24" s="107">
        <f>D27+D30+D32+D35+D40+D37</f>
        <v>58010.70019999999</v>
      </c>
      <c r="E24" s="107">
        <f>E27+E30+E32+E35+E40+E37</f>
        <v>34332.3</v>
      </c>
      <c r="F24" s="107">
        <f t="shared" si="1"/>
        <v>59.18270229739445</v>
      </c>
      <c r="G24" s="107">
        <f>G27+G30+G32+G35+G40+G37</f>
        <v>5824.4</v>
      </c>
      <c r="H24" s="107">
        <f>H27+H30+H32+H35+H40+H37</f>
        <v>17853.999999999996</v>
      </c>
      <c r="I24" s="107">
        <f>I27+I30+I32+I35+I40+I37</f>
        <v>0</v>
      </c>
      <c r="J24" s="107"/>
      <c r="K24" s="219"/>
      <c r="L24" s="148"/>
    </row>
    <row r="25" spans="1:12" s="96" customFormat="1" ht="14.25" customHeight="1">
      <c r="A25" s="207" t="s">
        <v>269</v>
      </c>
      <c r="B25" s="171" t="s">
        <v>292</v>
      </c>
      <c r="C25" s="109" t="s">
        <v>266</v>
      </c>
      <c r="D25" s="106">
        <v>40</v>
      </c>
      <c r="E25" s="99">
        <f>E26</f>
        <v>40</v>
      </c>
      <c r="F25" s="106">
        <f t="shared" si="1"/>
        <v>100</v>
      </c>
      <c r="G25" s="106">
        <v>0</v>
      </c>
      <c r="H25" s="106">
        <v>0</v>
      </c>
      <c r="I25" s="106">
        <v>0</v>
      </c>
      <c r="J25" s="106"/>
      <c r="K25" s="213" t="s">
        <v>293</v>
      </c>
      <c r="L25" s="148"/>
    </row>
    <row r="26" spans="1:12" s="96" customFormat="1" ht="14.25" customHeight="1">
      <c r="A26" s="207"/>
      <c r="B26" s="171"/>
      <c r="C26" s="110" t="s">
        <v>256</v>
      </c>
      <c r="D26" s="107">
        <v>40</v>
      </c>
      <c r="E26" s="100">
        <v>40</v>
      </c>
      <c r="F26" s="107">
        <f t="shared" si="1"/>
        <v>100</v>
      </c>
      <c r="G26" s="107">
        <v>0</v>
      </c>
      <c r="H26" s="107">
        <v>0</v>
      </c>
      <c r="I26" s="107">
        <v>0</v>
      </c>
      <c r="J26" s="107"/>
      <c r="K26" s="213"/>
      <c r="L26" s="148"/>
    </row>
    <row r="27" spans="1:12" s="96" customFormat="1" ht="42" customHeight="1">
      <c r="A27" s="207"/>
      <c r="B27" s="171"/>
      <c r="C27" s="110" t="s">
        <v>294</v>
      </c>
      <c r="D27" s="107">
        <v>40</v>
      </c>
      <c r="E27" s="100">
        <v>40</v>
      </c>
      <c r="F27" s="107">
        <f t="shared" si="1"/>
        <v>100</v>
      </c>
      <c r="G27" s="107">
        <v>0</v>
      </c>
      <c r="H27" s="107">
        <v>0</v>
      </c>
      <c r="I27" s="107">
        <v>0</v>
      </c>
      <c r="J27" s="107"/>
      <c r="K27" s="213"/>
      <c r="L27" s="148"/>
    </row>
    <row r="28" spans="1:12" s="96" customFormat="1" ht="14.25" customHeight="1">
      <c r="A28" s="207" t="s">
        <v>270</v>
      </c>
      <c r="B28" s="171" t="s">
        <v>295</v>
      </c>
      <c r="C28" s="109" t="s">
        <v>266</v>
      </c>
      <c r="D28" s="106">
        <f>D30</f>
        <v>20000</v>
      </c>
      <c r="E28" s="99">
        <f>E29</f>
        <v>9421.7</v>
      </c>
      <c r="F28" s="106">
        <f t="shared" si="1"/>
        <v>47.10850000000001</v>
      </c>
      <c r="G28" s="106">
        <v>0</v>
      </c>
      <c r="H28" s="106">
        <f>H29</f>
        <v>10578.3</v>
      </c>
      <c r="I28" s="106">
        <v>0</v>
      </c>
      <c r="J28" s="106"/>
      <c r="K28" s="213" t="s">
        <v>296</v>
      </c>
      <c r="L28" s="148"/>
    </row>
    <row r="29" spans="1:12" s="96" customFormat="1" ht="14.25" customHeight="1">
      <c r="A29" s="207"/>
      <c r="B29" s="171"/>
      <c r="C29" s="110" t="s">
        <v>256</v>
      </c>
      <c r="D29" s="107">
        <v>20000</v>
      </c>
      <c r="E29" s="100">
        <v>9421.7</v>
      </c>
      <c r="F29" s="107">
        <f t="shared" si="1"/>
        <v>47.10850000000001</v>
      </c>
      <c r="G29" s="107">
        <v>0</v>
      </c>
      <c r="H29" s="107">
        <v>10578.3</v>
      </c>
      <c r="I29" s="107">
        <v>0</v>
      </c>
      <c r="J29" s="107"/>
      <c r="K29" s="213"/>
      <c r="L29" s="148"/>
    </row>
    <row r="30" spans="1:12" s="96" customFormat="1" ht="37.5" customHeight="1">
      <c r="A30" s="207"/>
      <c r="B30" s="171"/>
      <c r="C30" s="110" t="s">
        <v>294</v>
      </c>
      <c r="D30" s="107">
        <v>20000</v>
      </c>
      <c r="E30" s="100">
        <v>9421.7</v>
      </c>
      <c r="F30" s="107">
        <f t="shared" si="1"/>
        <v>47.10850000000001</v>
      </c>
      <c r="G30" s="107">
        <v>0</v>
      </c>
      <c r="H30" s="107">
        <v>10578.3</v>
      </c>
      <c r="I30" s="107">
        <v>0</v>
      </c>
      <c r="J30" s="107"/>
      <c r="K30" s="213"/>
      <c r="L30" s="148"/>
    </row>
    <row r="31" spans="1:12" s="96" customFormat="1" ht="14.25" customHeight="1">
      <c r="A31" s="207" t="s">
        <v>271</v>
      </c>
      <c r="B31" s="171" t="s">
        <v>297</v>
      </c>
      <c r="C31" s="109" t="s">
        <v>266</v>
      </c>
      <c r="D31" s="106">
        <f>D32</f>
        <v>0.0002</v>
      </c>
      <c r="E31" s="99">
        <v>0</v>
      </c>
      <c r="F31" s="106">
        <f t="shared" si="1"/>
        <v>0</v>
      </c>
      <c r="G31" s="106">
        <v>0</v>
      </c>
      <c r="H31" s="106">
        <v>0</v>
      </c>
      <c r="I31" s="106">
        <v>0</v>
      </c>
      <c r="J31" s="106"/>
      <c r="K31" s="213"/>
      <c r="L31" s="148"/>
    </row>
    <row r="32" spans="1:12" s="96" customFormat="1" ht="16.5" customHeight="1">
      <c r="A32" s="207"/>
      <c r="B32" s="171"/>
      <c r="C32" s="110" t="s">
        <v>256</v>
      </c>
      <c r="D32" s="107">
        <v>0.0002</v>
      </c>
      <c r="E32" s="100">
        <v>0</v>
      </c>
      <c r="F32" s="107">
        <f t="shared" si="1"/>
        <v>0</v>
      </c>
      <c r="G32" s="107">
        <v>0</v>
      </c>
      <c r="H32" s="107">
        <v>0</v>
      </c>
      <c r="I32" s="107">
        <v>0</v>
      </c>
      <c r="J32" s="107"/>
      <c r="K32" s="213"/>
      <c r="L32" s="148"/>
    </row>
    <row r="33" spans="1:12" s="96" customFormat="1" ht="14.25" customHeight="1">
      <c r="A33" s="207" t="s">
        <v>274</v>
      </c>
      <c r="B33" s="171" t="s">
        <v>298</v>
      </c>
      <c r="C33" s="109" t="s">
        <v>266</v>
      </c>
      <c r="D33" s="106">
        <f>D34</f>
        <v>20100</v>
      </c>
      <c r="E33" s="99">
        <f>E34</f>
        <v>8451.2</v>
      </c>
      <c r="F33" s="106">
        <f t="shared" si="1"/>
        <v>42.04577114427861</v>
      </c>
      <c r="G33" s="106">
        <f>G34</f>
        <v>5824.4</v>
      </c>
      <c r="H33" s="106">
        <f>H34</f>
        <v>5824.4</v>
      </c>
      <c r="I33" s="106">
        <v>0</v>
      </c>
      <c r="J33" s="106"/>
      <c r="K33" s="213" t="s">
        <v>299</v>
      </c>
      <c r="L33" s="148"/>
    </row>
    <row r="34" spans="1:12" s="96" customFormat="1" ht="14.25" customHeight="1">
      <c r="A34" s="207"/>
      <c r="B34" s="171"/>
      <c r="C34" s="110" t="s">
        <v>256</v>
      </c>
      <c r="D34" s="107">
        <v>20100</v>
      </c>
      <c r="E34" s="100">
        <v>8451.2</v>
      </c>
      <c r="F34" s="107">
        <f t="shared" si="1"/>
        <v>42.04577114427861</v>
      </c>
      <c r="G34" s="107">
        <f>G35</f>
        <v>5824.4</v>
      </c>
      <c r="H34" s="107">
        <f>H35</f>
        <v>5824.4</v>
      </c>
      <c r="I34" s="107">
        <v>0</v>
      </c>
      <c r="J34" s="107"/>
      <c r="K34" s="213"/>
      <c r="L34" s="148"/>
    </row>
    <row r="35" spans="1:12" s="96" customFormat="1" ht="39.75" customHeight="1">
      <c r="A35" s="207"/>
      <c r="B35" s="171"/>
      <c r="C35" s="110" t="s">
        <v>294</v>
      </c>
      <c r="D35" s="107">
        <v>20100</v>
      </c>
      <c r="E35" s="100">
        <v>8451.2</v>
      </c>
      <c r="F35" s="107">
        <f t="shared" si="1"/>
        <v>42.04577114427861</v>
      </c>
      <c r="G35" s="107">
        <v>5824.4</v>
      </c>
      <c r="H35" s="107">
        <v>5824.4</v>
      </c>
      <c r="I35" s="107">
        <v>0</v>
      </c>
      <c r="J35" s="107"/>
      <c r="K35" s="213"/>
      <c r="L35" s="148"/>
    </row>
    <row r="36" spans="1:12" s="96" customFormat="1" ht="14.25" customHeight="1">
      <c r="A36" s="207" t="s">
        <v>275</v>
      </c>
      <c r="B36" s="171" t="s">
        <v>300</v>
      </c>
      <c r="C36" s="109" t="s">
        <v>266</v>
      </c>
      <c r="D36" s="106">
        <f>D37</f>
        <v>9979.6</v>
      </c>
      <c r="E36" s="99">
        <f>E37</f>
        <v>8567.8</v>
      </c>
      <c r="F36" s="106">
        <f>E36/D36*100</f>
        <v>85.8531404064291</v>
      </c>
      <c r="G36" s="106">
        <v>0</v>
      </c>
      <c r="H36" s="106">
        <f>H37</f>
        <v>1411.8</v>
      </c>
      <c r="I36" s="106">
        <v>0</v>
      </c>
      <c r="J36" s="106"/>
      <c r="K36" s="213" t="s">
        <v>301</v>
      </c>
      <c r="L36" s="148"/>
    </row>
    <row r="37" spans="1:12" s="96" customFormat="1" ht="36" customHeight="1">
      <c r="A37" s="207"/>
      <c r="B37" s="171"/>
      <c r="C37" s="110" t="s">
        <v>256</v>
      </c>
      <c r="D37" s="107">
        <v>9979.6</v>
      </c>
      <c r="E37" s="100">
        <v>8567.8</v>
      </c>
      <c r="F37" s="107">
        <f>E37/D37*100</f>
        <v>85.8531404064291</v>
      </c>
      <c r="G37" s="107">
        <v>0</v>
      </c>
      <c r="H37" s="107">
        <v>1411.8</v>
      </c>
      <c r="I37" s="107">
        <v>0</v>
      </c>
      <c r="J37" s="107"/>
      <c r="K37" s="213"/>
      <c r="L37" s="148"/>
    </row>
    <row r="38" spans="1:12" s="96" customFormat="1" ht="13.5" customHeight="1">
      <c r="A38" s="207" t="s">
        <v>276</v>
      </c>
      <c r="B38" s="171" t="s">
        <v>302</v>
      </c>
      <c r="C38" s="109" t="s">
        <v>266</v>
      </c>
      <c r="D38" s="106">
        <f>D40</f>
        <v>7891.1</v>
      </c>
      <c r="E38" s="99">
        <f>E40</f>
        <v>7851.6</v>
      </c>
      <c r="F38" s="106">
        <f>E38/D38*100</f>
        <v>99.49943607355122</v>
      </c>
      <c r="G38" s="106">
        <v>0</v>
      </c>
      <c r="H38" s="106">
        <v>39.5</v>
      </c>
      <c r="I38" s="106">
        <v>0</v>
      </c>
      <c r="J38" s="106"/>
      <c r="K38" s="213" t="s">
        <v>303</v>
      </c>
      <c r="L38" s="148"/>
    </row>
    <row r="39" spans="1:12" s="96" customFormat="1" ht="14.25" customHeight="1">
      <c r="A39" s="207"/>
      <c r="B39" s="171"/>
      <c r="C39" s="110" t="s">
        <v>256</v>
      </c>
      <c r="D39" s="107">
        <v>7891.1</v>
      </c>
      <c r="E39" s="100">
        <v>7851.6</v>
      </c>
      <c r="F39" s="107">
        <f>E39/D39*100</f>
        <v>99.49943607355122</v>
      </c>
      <c r="G39" s="107">
        <v>0</v>
      </c>
      <c r="H39" s="107">
        <v>39.5</v>
      </c>
      <c r="I39" s="107">
        <v>0</v>
      </c>
      <c r="J39" s="107"/>
      <c r="K39" s="213"/>
      <c r="L39" s="148"/>
    </row>
    <row r="40" spans="1:12" s="96" customFormat="1" ht="37.5" customHeight="1">
      <c r="A40" s="207"/>
      <c r="B40" s="171"/>
      <c r="C40" s="110" t="s">
        <v>294</v>
      </c>
      <c r="D40" s="107">
        <v>7891.1</v>
      </c>
      <c r="E40" s="100">
        <v>7851.6</v>
      </c>
      <c r="F40" s="107">
        <f>E40/D40*100</f>
        <v>99.49943607355122</v>
      </c>
      <c r="G40" s="107">
        <v>0</v>
      </c>
      <c r="H40" s="107">
        <v>39.5</v>
      </c>
      <c r="I40" s="107">
        <v>0</v>
      </c>
      <c r="J40" s="107"/>
      <c r="K40" s="213"/>
      <c r="L40" s="148"/>
    </row>
    <row r="41" spans="1:12" s="96" customFormat="1" ht="15.75" customHeight="1" hidden="1">
      <c r="A41" s="207" t="s">
        <v>276</v>
      </c>
      <c r="B41" s="171" t="s">
        <v>304</v>
      </c>
      <c r="C41" s="110" t="s">
        <v>266</v>
      </c>
      <c r="D41" s="107">
        <f>D42</f>
        <v>0</v>
      </c>
      <c r="E41" s="100"/>
      <c r="F41" s="107" t="e">
        <f t="shared" si="1"/>
        <v>#DIV/0!</v>
      </c>
      <c r="G41" s="107"/>
      <c r="H41" s="107"/>
      <c r="I41" s="107"/>
      <c r="J41" s="107"/>
      <c r="K41" s="138"/>
      <c r="L41" s="148"/>
    </row>
    <row r="42" spans="1:12" s="96" customFormat="1" ht="15.75" customHeight="1" hidden="1">
      <c r="A42" s="207"/>
      <c r="B42" s="171"/>
      <c r="C42" s="110" t="s">
        <v>256</v>
      </c>
      <c r="D42" s="107">
        <v>0</v>
      </c>
      <c r="E42" s="100"/>
      <c r="F42" s="107" t="e">
        <f t="shared" si="1"/>
        <v>#DIV/0!</v>
      </c>
      <c r="G42" s="107"/>
      <c r="H42" s="107"/>
      <c r="I42" s="107"/>
      <c r="J42" s="107"/>
      <c r="K42" s="138"/>
      <c r="L42" s="148"/>
    </row>
    <row r="43" spans="1:12" s="96" customFormat="1" ht="15.75" customHeight="1" hidden="1">
      <c r="A43" s="207" t="s">
        <v>277</v>
      </c>
      <c r="B43" s="171" t="s">
        <v>305</v>
      </c>
      <c r="C43" s="110" t="s">
        <v>266</v>
      </c>
      <c r="D43" s="107">
        <v>0</v>
      </c>
      <c r="E43" s="100"/>
      <c r="F43" s="107" t="e">
        <f t="shared" si="1"/>
        <v>#DIV/0!</v>
      </c>
      <c r="G43" s="107"/>
      <c r="H43" s="107"/>
      <c r="I43" s="107"/>
      <c r="J43" s="107"/>
      <c r="K43" s="138"/>
      <c r="L43" s="148"/>
    </row>
    <row r="44" spans="1:12" s="96" customFormat="1" ht="15.75" customHeight="1" hidden="1">
      <c r="A44" s="207"/>
      <c r="B44" s="171"/>
      <c r="C44" s="110" t="s">
        <v>256</v>
      </c>
      <c r="D44" s="107">
        <v>0</v>
      </c>
      <c r="E44" s="100"/>
      <c r="F44" s="107" t="e">
        <f t="shared" si="1"/>
        <v>#DIV/0!</v>
      </c>
      <c r="G44" s="107"/>
      <c r="H44" s="107"/>
      <c r="I44" s="107"/>
      <c r="J44" s="107"/>
      <c r="K44" s="138"/>
      <c r="L44" s="148"/>
    </row>
    <row r="45" spans="1:12" s="96" customFormat="1" ht="15.75" customHeight="1" hidden="1">
      <c r="A45" s="207" t="s">
        <v>278</v>
      </c>
      <c r="B45" s="171"/>
      <c r="C45" s="110" t="s">
        <v>266</v>
      </c>
      <c r="D45" s="107">
        <v>0</v>
      </c>
      <c r="E45" s="100"/>
      <c r="F45" s="107" t="e">
        <f t="shared" si="1"/>
        <v>#DIV/0!</v>
      </c>
      <c r="G45" s="107"/>
      <c r="H45" s="107"/>
      <c r="I45" s="107"/>
      <c r="J45" s="107"/>
      <c r="K45" s="138"/>
      <c r="L45" s="148"/>
    </row>
    <row r="46" spans="1:12" s="96" customFormat="1" ht="15.75" customHeight="1" hidden="1">
      <c r="A46" s="207"/>
      <c r="B46" s="171"/>
      <c r="C46" s="110" t="s">
        <v>256</v>
      </c>
      <c r="D46" s="107">
        <v>0</v>
      </c>
      <c r="E46" s="100"/>
      <c r="F46" s="107" t="e">
        <f t="shared" si="1"/>
        <v>#DIV/0!</v>
      </c>
      <c r="G46" s="107"/>
      <c r="H46" s="107"/>
      <c r="I46" s="107"/>
      <c r="J46" s="107"/>
      <c r="K46" s="138"/>
      <c r="L46" s="148"/>
    </row>
    <row r="47" spans="1:12" s="96" customFormat="1" ht="15.75" customHeight="1" hidden="1">
      <c r="A47" s="207" t="s">
        <v>279</v>
      </c>
      <c r="B47" s="171"/>
      <c r="C47" s="110" t="s">
        <v>266</v>
      </c>
      <c r="D47" s="107">
        <v>0</v>
      </c>
      <c r="E47" s="100"/>
      <c r="F47" s="107" t="e">
        <f t="shared" si="1"/>
        <v>#DIV/0!</v>
      </c>
      <c r="G47" s="107"/>
      <c r="H47" s="107"/>
      <c r="I47" s="107"/>
      <c r="J47" s="107"/>
      <c r="K47" s="138"/>
      <c r="L47" s="148"/>
    </row>
    <row r="48" spans="1:12" s="96" customFormat="1" ht="15.75" customHeight="1" hidden="1">
      <c r="A48" s="207"/>
      <c r="B48" s="171"/>
      <c r="C48" s="110" t="s">
        <v>256</v>
      </c>
      <c r="D48" s="107">
        <v>0</v>
      </c>
      <c r="E48" s="100"/>
      <c r="F48" s="107" t="e">
        <f t="shared" si="1"/>
        <v>#DIV/0!</v>
      </c>
      <c r="G48" s="107"/>
      <c r="H48" s="107"/>
      <c r="I48" s="107"/>
      <c r="J48" s="107"/>
      <c r="K48" s="138"/>
      <c r="L48" s="148"/>
    </row>
    <row r="49" spans="1:12" s="96" customFormat="1" ht="15.75" customHeight="1" hidden="1">
      <c r="A49" s="207" t="s">
        <v>280</v>
      </c>
      <c r="B49" s="171"/>
      <c r="C49" s="110" t="s">
        <v>266</v>
      </c>
      <c r="D49" s="107">
        <v>0</v>
      </c>
      <c r="E49" s="100"/>
      <c r="F49" s="107" t="e">
        <f t="shared" si="1"/>
        <v>#DIV/0!</v>
      </c>
      <c r="G49" s="107"/>
      <c r="H49" s="107"/>
      <c r="I49" s="107"/>
      <c r="J49" s="107"/>
      <c r="K49" s="138"/>
      <c r="L49" s="148"/>
    </row>
    <row r="50" spans="1:12" s="96" customFormat="1" ht="15.75" customHeight="1" hidden="1">
      <c r="A50" s="207"/>
      <c r="B50" s="171"/>
      <c r="C50" s="110" t="s">
        <v>256</v>
      </c>
      <c r="D50" s="107">
        <v>0</v>
      </c>
      <c r="E50" s="100"/>
      <c r="F50" s="107" t="e">
        <f t="shared" si="1"/>
        <v>#DIV/0!</v>
      </c>
      <c r="G50" s="107"/>
      <c r="H50" s="107"/>
      <c r="I50" s="107"/>
      <c r="J50" s="107"/>
      <c r="K50" s="138"/>
      <c r="L50" s="148"/>
    </row>
    <row r="51" spans="1:12" s="96" customFormat="1" ht="15.75" customHeight="1" hidden="1">
      <c r="A51" s="207" t="s">
        <v>281</v>
      </c>
      <c r="B51" s="171"/>
      <c r="C51" s="110" t="s">
        <v>266</v>
      </c>
      <c r="D51" s="107">
        <v>0</v>
      </c>
      <c r="E51" s="100"/>
      <c r="F51" s="107" t="e">
        <f t="shared" si="1"/>
        <v>#DIV/0!</v>
      </c>
      <c r="G51" s="107"/>
      <c r="H51" s="107"/>
      <c r="I51" s="107"/>
      <c r="J51" s="107"/>
      <c r="K51" s="138"/>
      <c r="L51" s="148"/>
    </row>
    <row r="52" spans="1:12" s="96" customFormat="1" ht="15.75" customHeight="1" hidden="1">
      <c r="A52" s="207"/>
      <c r="B52" s="171"/>
      <c r="C52" s="110" t="s">
        <v>256</v>
      </c>
      <c r="D52" s="107">
        <v>0</v>
      </c>
      <c r="E52" s="100"/>
      <c r="F52" s="107" t="e">
        <f t="shared" si="1"/>
        <v>#DIV/0!</v>
      </c>
      <c r="G52" s="107"/>
      <c r="H52" s="107"/>
      <c r="I52" s="107"/>
      <c r="J52" s="107"/>
      <c r="K52" s="138"/>
      <c r="L52" s="148"/>
    </row>
    <row r="53" spans="1:12" s="96" customFormat="1" ht="15.75" customHeight="1" hidden="1">
      <c r="A53" s="207" t="s">
        <v>306</v>
      </c>
      <c r="B53" s="171" t="s">
        <v>307</v>
      </c>
      <c r="C53" s="110" t="s">
        <v>266</v>
      </c>
      <c r="D53" s="107">
        <v>0</v>
      </c>
      <c r="E53" s="100"/>
      <c r="F53" s="107" t="e">
        <f t="shared" si="1"/>
        <v>#DIV/0!</v>
      </c>
      <c r="G53" s="107"/>
      <c r="H53" s="107"/>
      <c r="I53" s="107"/>
      <c r="J53" s="107"/>
      <c r="K53" s="138"/>
      <c r="L53" s="148"/>
    </row>
    <row r="54" spans="1:12" s="96" customFormat="1" ht="15.75" customHeight="1" hidden="1">
      <c r="A54" s="207"/>
      <c r="B54" s="171"/>
      <c r="C54" s="110" t="s">
        <v>256</v>
      </c>
      <c r="D54" s="107">
        <v>0</v>
      </c>
      <c r="E54" s="100"/>
      <c r="F54" s="107" t="e">
        <f t="shared" si="1"/>
        <v>#DIV/0!</v>
      </c>
      <c r="G54" s="107"/>
      <c r="H54" s="107"/>
      <c r="I54" s="107"/>
      <c r="J54" s="107"/>
      <c r="K54" s="138"/>
      <c r="L54" s="148"/>
    </row>
    <row r="55" spans="1:12" s="96" customFormat="1" ht="15.75" customHeight="1" hidden="1">
      <c r="A55" s="207" t="s">
        <v>308</v>
      </c>
      <c r="B55" s="171" t="s">
        <v>309</v>
      </c>
      <c r="C55" s="110" t="s">
        <v>266</v>
      </c>
      <c r="D55" s="107">
        <v>0</v>
      </c>
      <c r="E55" s="100"/>
      <c r="F55" s="107" t="e">
        <f t="shared" si="1"/>
        <v>#DIV/0!</v>
      </c>
      <c r="G55" s="107"/>
      <c r="H55" s="107"/>
      <c r="I55" s="107"/>
      <c r="J55" s="107"/>
      <c r="K55" s="138"/>
      <c r="L55" s="148"/>
    </row>
    <row r="56" spans="1:12" s="96" customFormat="1" ht="15.75" customHeight="1" hidden="1">
      <c r="A56" s="207"/>
      <c r="B56" s="171"/>
      <c r="C56" s="110" t="s">
        <v>256</v>
      </c>
      <c r="D56" s="107">
        <v>0</v>
      </c>
      <c r="E56" s="100"/>
      <c r="F56" s="107" t="e">
        <f t="shared" si="1"/>
        <v>#DIV/0!</v>
      </c>
      <c r="G56" s="107"/>
      <c r="H56" s="107"/>
      <c r="I56" s="107"/>
      <c r="J56" s="107"/>
      <c r="K56" s="138"/>
      <c r="L56" s="148"/>
    </row>
    <row r="57" spans="1:12" s="96" customFormat="1" ht="15.75" customHeight="1" hidden="1">
      <c r="A57" s="207" t="s">
        <v>310</v>
      </c>
      <c r="B57" s="171" t="s">
        <v>311</v>
      </c>
      <c r="C57" s="110" t="s">
        <v>266</v>
      </c>
      <c r="D57" s="107">
        <v>0</v>
      </c>
      <c r="E57" s="100"/>
      <c r="F57" s="107" t="e">
        <f t="shared" si="1"/>
        <v>#DIV/0!</v>
      </c>
      <c r="G57" s="107"/>
      <c r="H57" s="107"/>
      <c r="I57" s="107"/>
      <c r="J57" s="107"/>
      <c r="K57" s="138"/>
      <c r="L57" s="148"/>
    </row>
    <row r="58" spans="1:12" s="96" customFormat="1" ht="15.75" customHeight="1" hidden="1">
      <c r="A58" s="207"/>
      <c r="B58" s="171"/>
      <c r="C58" s="110" t="s">
        <v>256</v>
      </c>
      <c r="D58" s="107">
        <v>0</v>
      </c>
      <c r="E58" s="100"/>
      <c r="F58" s="107" t="e">
        <f t="shared" si="1"/>
        <v>#DIV/0!</v>
      </c>
      <c r="G58" s="107"/>
      <c r="H58" s="107"/>
      <c r="I58" s="107"/>
      <c r="J58" s="107"/>
      <c r="K58" s="138"/>
      <c r="L58" s="148"/>
    </row>
    <row r="59" spans="1:12" s="96" customFormat="1" ht="15.75" customHeight="1" hidden="1">
      <c r="A59" s="207" t="s">
        <v>312</v>
      </c>
      <c r="B59" s="171" t="s">
        <v>313</v>
      </c>
      <c r="C59" s="110" t="s">
        <v>266</v>
      </c>
      <c r="D59" s="107">
        <v>0</v>
      </c>
      <c r="E59" s="100"/>
      <c r="F59" s="107" t="e">
        <f t="shared" si="1"/>
        <v>#DIV/0!</v>
      </c>
      <c r="G59" s="107"/>
      <c r="H59" s="107"/>
      <c r="I59" s="107"/>
      <c r="J59" s="107"/>
      <c r="K59" s="138"/>
      <c r="L59" s="148"/>
    </row>
    <row r="60" spans="1:12" s="96" customFormat="1" ht="15.75" customHeight="1" hidden="1">
      <c r="A60" s="207"/>
      <c r="B60" s="171"/>
      <c r="C60" s="110" t="s">
        <v>256</v>
      </c>
      <c r="D60" s="107">
        <v>0</v>
      </c>
      <c r="E60" s="100"/>
      <c r="F60" s="107" t="e">
        <f t="shared" si="1"/>
        <v>#DIV/0!</v>
      </c>
      <c r="G60" s="107"/>
      <c r="H60" s="107"/>
      <c r="I60" s="107"/>
      <c r="J60" s="107"/>
      <c r="K60" s="138"/>
      <c r="L60" s="148"/>
    </row>
    <row r="61" spans="1:12" s="96" customFormat="1" ht="15.75" customHeight="1" hidden="1">
      <c r="A61" s="207" t="s">
        <v>314</v>
      </c>
      <c r="B61" s="171" t="s">
        <v>315</v>
      </c>
      <c r="C61" s="110" t="s">
        <v>266</v>
      </c>
      <c r="D61" s="107">
        <v>0</v>
      </c>
      <c r="E61" s="100"/>
      <c r="F61" s="107" t="e">
        <f t="shared" si="1"/>
        <v>#DIV/0!</v>
      </c>
      <c r="G61" s="107"/>
      <c r="H61" s="107"/>
      <c r="I61" s="107"/>
      <c r="J61" s="107"/>
      <c r="K61" s="138"/>
      <c r="L61" s="148"/>
    </row>
    <row r="62" spans="1:12" s="96" customFormat="1" ht="15.75" customHeight="1" hidden="1">
      <c r="A62" s="207"/>
      <c r="B62" s="171"/>
      <c r="C62" s="110" t="s">
        <v>256</v>
      </c>
      <c r="D62" s="107">
        <v>0</v>
      </c>
      <c r="E62" s="100"/>
      <c r="F62" s="107" t="e">
        <f t="shared" si="1"/>
        <v>#DIV/0!</v>
      </c>
      <c r="G62" s="107"/>
      <c r="H62" s="107"/>
      <c r="I62" s="107"/>
      <c r="J62" s="107"/>
      <c r="K62" s="138"/>
      <c r="L62" s="148"/>
    </row>
    <row r="63" spans="1:12" s="96" customFormat="1" ht="15.75" customHeight="1" hidden="1">
      <c r="A63" s="207" t="s">
        <v>316</v>
      </c>
      <c r="B63" s="171" t="s">
        <v>317</v>
      </c>
      <c r="C63" s="110" t="s">
        <v>266</v>
      </c>
      <c r="D63" s="107">
        <v>0</v>
      </c>
      <c r="E63" s="100"/>
      <c r="F63" s="107" t="e">
        <f t="shared" si="1"/>
        <v>#DIV/0!</v>
      </c>
      <c r="G63" s="107"/>
      <c r="H63" s="107"/>
      <c r="I63" s="107"/>
      <c r="J63" s="107"/>
      <c r="K63" s="138"/>
      <c r="L63" s="148"/>
    </row>
    <row r="64" spans="1:12" s="96" customFormat="1" ht="15.75" customHeight="1" hidden="1">
      <c r="A64" s="207"/>
      <c r="B64" s="171"/>
      <c r="C64" s="110" t="s">
        <v>256</v>
      </c>
      <c r="D64" s="107">
        <v>0</v>
      </c>
      <c r="E64" s="100"/>
      <c r="F64" s="107" t="e">
        <f t="shared" si="1"/>
        <v>#DIV/0!</v>
      </c>
      <c r="G64" s="107"/>
      <c r="H64" s="107"/>
      <c r="I64" s="107"/>
      <c r="J64" s="107"/>
      <c r="K64" s="138"/>
      <c r="L64" s="148"/>
    </row>
    <row r="65" spans="1:12" s="96" customFormat="1" ht="15.75" customHeight="1" hidden="1">
      <c r="A65" s="207" t="s">
        <v>318</v>
      </c>
      <c r="B65" s="171" t="s">
        <v>319</v>
      </c>
      <c r="C65" s="110" t="s">
        <v>266</v>
      </c>
      <c r="D65" s="107">
        <v>0</v>
      </c>
      <c r="E65" s="100"/>
      <c r="F65" s="107" t="e">
        <f t="shared" si="1"/>
        <v>#DIV/0!</v>
      </c>
      <c r="G65" s="107"/>
      <c r="H65" s="107"/>
      <c r="I65" s="107"/>
      <c r="J65" s="107"/>
      <c r="K65" s="138"/>
      <c r="L65" s="148"/>
    </row>
    <row r="66" spans="1:12" s="96" customFormat="1" ht="15.75" customHeight="1" hidden="1">
      <c r="A66" s="207"/>
      <c r="B66" s="171"/>
      <c r="C66" s="110" t="s">
        <v>256</v>
      </c>
      <c r="D66" s="107">
        <v>0</v>
      </c>
      <c r="E66" s="100"/>
      <c r="F66" s="107" t="e">
        <f t="shared" si="1"/>
        <v>#DIV/0!</v>
      </c>
      <c r="G66" s="107"/>
      <c r="H66" s="107"/>
      <c r="I66" s="107"/>
      <c r="J66" s="107"/>
      <c r="K66" s="138"/>
      <c r="L66" s="148"/>
    </row>
    <row r="67" spans="1:12" s="96" customFormat="1" ht="13.5" customHeight="1">
      <c r="A67" s="207" t="s">
        <v>7</v>
      </c>
      <c r="B67" s="171" t="s">
        <v>462</v>
      </c>
      <c r="C67" s="109" t="s">
        <v>266</v>
      </c>
      <c r="D67" s="106">
        <f>D68</f>
        <v>14418.4</v>
      </c>
      <c r="E67" s="99">
        <f>E68</f>
        <v>12730.800000000001</v>
      </c>
      <c r="F67" s="106">
        <f t="shared" si="1"/>
        <v>88.29551129112801</v>
      </c>
      <c r="G67" s="106">
        <f>G68</f>
        <v>1687.6</v>
      </c>
      <c r="H67" s="106">
        <f>H68</f>
        <v>0</v>
      </c>
      <c r="I67" s="106">
        <f>I68</f>
        <v>0</v>
      </c>
      <c r="J67" s="105"/>
      <c r="K67" s="213" t="s">
        <v>320</v>
      </c>
      <c r="L67" s="148"/>
    </row>
    <row r="68" spans="1:12" s="96" customFormat="1" ht="28.5" customHeight="1">
      <c r="A68" s="207"/>
      <c r="B68" s="171"/>
      <c r="C68" s="110" t="s">
        <v>256</v>
      </c>
      <c r="D68" s="107">
        <f>D70+D72+D76</f>
        <v>14418.4</v>
      </c>
      <c r="E68" s="107">
        <f>E70+E72+E76</f>
        <v>12730.800000000001</v>
      </c>
      <c r="F68" s="107">
        <f t="shared" si="1"/>
        <v>88.29551129112801</v>
      </c>
      <c r="G68" s="107">
        <f>G70+G72+G76</f>
        <v>1687.6</v>
      </c>
      <c r="H68" s="107">
        <f>H70+H72+H76</f>
        <v>0</v>
      </c>
      <c r="I68" s="107">
        <f>I70+I72+I76</f>
        <v>0</v>
      </c>
      <c r="J68" s="134"/>
      <c r="K68" s="213"/>
      <c r="L68" s="148"/>
    </row>
    <row r="69" spans="1:12" s="96" customFormat="1" ht="19.5" customHeight="1">
      <c r="A69" s="207" t="s">
        <v>282</v>
      </c>
      <c r="B69" s="171" t="s">
        <v>321</v>
      </c>
      <c r="C69" s="109" t="s">
        <v>266</v>
      </c>
      <c r="D69" s="106">
        <f>D70</f>
        <v>12011.4</v>
      </c>
      <c r="E69" s="99">
        <f>E70</f>
        <v>10773.6</v>
      </c>
      <c r="F69" s="106">
        <f t="shared" si="1"/>
        <v>89.69478994954794</v>
      </c>
      <c r="G69" s="106">
        <f>G70</f>
        <v>1237.8</v>
      </c>
      <c r="H69" s="106">
        <v>0</v>
      </c>
      <c r="I69" s="106">
        <v>0</v>
      </c>
      <c r="J69" s="106"/>
      <c r="K69" s="213"/>
      <c r="L69" s="148"/>
    </row>
    <row r="70" spans="1:12" s="96" customFormat="1" ht="20.25" customHeight="1">
      <c r="A70" s="207"/>
      <c r="B70" s="171"/>
      <c r="C70" s="110" t="s">
        <v>256</v>
      </c>
      <c r="D70" s="107">
        <v>12011.4</v>
      </c>
      <c r="E70" s="100">
        <v>10773.6</v>
      </c>
      <c r="F70" s="107">
        <f t="shared" si="1"/>
        <v>89.69478994954794</v>
      </c>
      <c r="G70" s="107">
        <v>1237.8</v>
      </c>
      <c r="H70" s="107">
        <v>0</v>
      </c>
      <c r="I70" s="107">
        <v>0</v>
      </c>
      <c r="J70" s="107"/>
      <c r="K70" s="213"/>
      <c r="L70" s="148"/>
    </row>
    <row r="71" spans="1:12" s="96" customFormat="1" ht="28.5" customHeight="1">
      <c r="A71" s="207" t="s">
        <v>283</v>
      </c>
      <c r="B71" s="171" t="s">
        <v>459</v>
      </c>
      <c r="C71" s="109" t="s">
        <v>266</v>
      </c>
      <c r="D71" s="106">
        <f>D72</f>
        <v>2307</v>
      </c>
      <c r="E71" s="99">
        <f>E72</f>
        <v>1857.2</v>
      </c>
      <c r="F71" s="106">
        <f t="shared" si="1"/>
        <v>80.50281751192024</v>
      </c>
      <c r="G71" s="106">
        <f>G72</f>
        <v>449.8</v>
      </c>
      <c r="H71" s="106">
        <v>0</v>
      </c>
      <c r="I71" s="106">
        <v>0</v>
      </c>
      <c r="J71" s="106"/>
      <c r="K71" s="213"/>
      <c r="L71" s="148"/>
    </row>
    <row r="72" spans="1:12" s="96" customFormat="1" ht="22.5" customHeight="1">
      <c r="A72" s="207"/>
      <c r="B72" s="171"/>
      <c r="C72" s="110" t="s">
        <v>256</v>
      </c>
      <c r="D72" s="107">
        <v>2307</v>
      </c>
      <c r="E72" s="100">
        <v>1857.2</v>
      </c>
      <c r="F72" s="107">
        <f t="shared" si="1"/>
        <v>80.50281751192024</v>
      </c>
      <c r="G72" s="107">
        <v>449.8</v>
      </c>
      <c r="H72" s="107">
        <v>0</v>
      </c>
      <c r="I72" s="107">
        <v>0</v>
      </c>
      <c r="J72" s="107"/>
      <c r="K72" s="213"/>
      <c r="L72" s="148"/>
    </row>
    <row r="73" spans="1:12" s="96" customFormat="1" ht="15.75" customHeight="1" hidden="1">
      <c r="A73" s="207"/>
      <c r="B73" s="171"/>
      <c r="C73" s="110" t="s">
        <v>266</v>
      </c>
      <c r="D73" s="107">
        <v>0</v>
      </c>
      <c r="E73" s="100"/>
      <c r="F73" s="107" t="e">
        <f t="shared" si="1"/>
        <v>#DIV/0!</v>
      </c>
      <c r="G73" s="107"/>
      <c r="H73" s="107"/>
      <c r="I73" s="107"/>
      <c r="J73" s="107"/>
      <c r="K73" s="213"/>
      <c r="L73" s="148"/>
    </row>
    <row r="74" spans="1:12" s="96" customFormat="1" ht="15.75" customHeight="1" hidden="1">
      <c r="A74" s="207"/>
      <c r="B74" s="171"/>
      <c r="C74" s="110" t="s">
        <v>256</v>
      </c>
      <c r="D74" s="107">
        <v>0</v>
      </c>
      <c r="E74" s="100"/>
      <c r="F74" s="107" t="e">
        <f t="shared" si="1"/>
        <v>#DIV/0!</v>
      </c>
      <c r="G74" s="107"/>
      <c r="H74" s="107"/>
      <c r="I74" s="107"/>
      <c r="J74" s="107"/>
      <c r="K74" s="213"/>
      <c r="L74" s="148"/>
    </row>
    <row r="75" spans="1:12" s="96" customFormat="1" ht="15.75" customHeight="1">
      <c r="A75" s="207" t="s">
        <v>284</v>
      </c>
      <c r="B75" s="171" t="s">
        <v>322</v>
      </c>
      <c r="C75" s="109" t="s">
        <v>266</v>
      </c>
      <c r="D75" s="106">
        <v>100</v>
      </c>
      <c r="E75" s="99">
        <f>E76</f>
        <v>100</v>
      </c>
      <c r="F75" s="106">
        <f t="shared" si="1"/>
        <v>100</v>
      </c>
      <c r="G75" s="106">
        <v>0</v>
      </c>
      <c r="H75" s="106">
        <v>0</v>
      </c>
      <c r="I75" s="106">
        <v>0</v>
      </c>
      <c r="J75" s="106"/>
      <c r="K75" s="213"/>
      <c r="L75" s="148"/>
    </row>
    <row r="76" spans="1:12" s="96" customFormat="1" ht="18" customHeight="1">
      <c r="A76" s="207"/>
      <c r="B76" s="171"/>
      <c r="C76" s="110" t="s">
        <v>256</v>
      </c>
      <c r="D76" s="107">
        <v>100</v>
      </c>
      <c r="E76" s="100">
        <v>100</v>
      </c>
      <c r="F76" s="107">
        <f t="shared" si="1"/>
        <v>100</v>
      </c>
      <c r="G76" s="107">
        <v>0</v>
      </c>
      <c r="H76" s="107">
        <v>0</v>
      </c>
      <c r="I76" s="107">
        <v>0</v>
      </c>
      <c r="J76" s="107"/>
      <c r="K76" s="213"/>
      <c r="L76" s="148"/>
    </row>
    <row r="77" spans="1:12" s="96" customFormat="1" ht="15.75">
      <c r="A77" s="207" t="s">
        <v>8</v>
      </c>
      <c r="B77" s="171" t="s">
        <v>463</v>
      </c>
      <c r="C77" s="109" t="s">
        <v>266</v>
      </c>
      <c r="D77" s="106">
        <f>D78</f>
        <v>10264.3</v>
      </c>
      <c r="E77" s="106">
        <f>E78</f>
        <v>6038.4</v>
      </c>
      <c r="F77" s="106">
        <f t="shared" si="1"/>
        <v>58.8291456796859</v>
      </c>
      <c r="G77" s="106">
        <f>G78</f>
        <v>2113</v>
      </c>
      <c r="H77" s="106">
        <f>H78</f>
        <v>2112.9</v>
      </c>
      <c r="I77" s="106">
        <f>I78</f>
        <v>0</v>
      </c>
      <c r="J77" s="106"/>
      <c r="K77" s="213" t="s">
        <v>323</v>
      </c>
      <c r="L77" s="148"/>
    </row>
    <row r="78" spans="1:12" s="96" customFormat="1" ht="17.25" customHeight="1">
      <c r="A78" s="207"/>
      <c r="B78" s="171"/>
      <c r="C78" s="110" t="s">
        <v>256</v>
      </c>
      <c r="D78" s="107">
        <f>D80+D84+D86</f>
        <v>10264.3</v>
      </c>
      <c r="E78" s="107">
        <f>E80+E84+E86</f>
        <v>6038.4</v>
      </c>
      <c r="F78" s="107">
        <f t="shared" si="1"/>
        <v>58.8291456796859</v>
      </c>
      <c r="G78" s="107">
        <f>G80+G84+G86</f>
        <v>2113</v>
      </c>
      <c r="H78" s="107">
        <f>H80+H84+H86</f>
        <v>2112.9</v>
      </c>
      <c r="I78" s="107">
        <f>I80+I84+I86</f>
        <v>0</v>
      </c>
      <c r="J78" s="107"/>
      <c r="K78" s="213"/>
      <c r="L78" s="148"/>
    </row>
    <row r="79" spans="1:12" s="96" customFormat="1" ht="15" customHeight="1">
      <c r="A79" s="207" t="s">
        <v>324</v>
      </c>
      <c r="B79" s="171" t="s">
        <v>325</v>
      </c>
      <c r="C79" s="109" t="s">
        <v>266</v>
      </c>
      <c r="D79" s="106">
        <f>D80</f>
        <v>8150</v>
      </c>
      <c r="E79" s="106">
        <f>E80</f>
        <v>4259.3</v>
      </c>
      <c r="F79" s="106">
        <f t="shared" si="1"/>
        <v>52.26134969325153</v>
      </c>
      <c r="G79" s="106">
        <f>G80</f>
        <v>1945.4</v>
      </c>
      <c r="H79" s="106">
        <f>H80</f>
        <v>1945.3</v>
      </c>
      <c r="I79" s="106">
        <v>0</v>
      </c>
      <c r="J79" s="106"/>
      <c r="K79" s="213"/>
      <c r="L79" s="148"/>
    </row>
    <row r="80" spans="1:12" s="96" customFormat="1" ht="16.5" customHeight="1">
      <c r="A80" s="207"/>
      <c r="B80" s="171"/>
      <c r="C80" s="110" t="s">
        <v>256</v>
      </c>
      <c r="D80" s="107">
        <v>8150</v>
      </c>
      <c r="E80" s="100">
        <v>4259.3</v>
      </c>
      <c r="F80" s="107">
        <f t="shared" si="1"/>
        <v>52.26134969325153</v>
      </c>
      <c r="G80" s="107">
        <v>1945.4</v>
      </c>
      <c r="H80" s="107">
        <v>1945.3</v>
      </c>
      <c r="I80" s="107">
        <v>0</v>
      </c>
      <c r="J80" s="107"/>
      <c r="K80" s="213"/>
      <c r="L80" s="148"/>
    </row>
    <row r="81" spans="1:12" s="96" customFormat="1" ht="15.75" customHeight="1" hidden="1">
      <c r="A81" s="207"/>
      <c r="B81" s="171"/>
      <c r="C81" s="110" t="s">
        <v>266</v>
      </c>
      <c r="D81" s="107">
        <v>0</v>
      </c>
      <c r="E81" s="100"/>
      <c r="F81" s="107" t="e">
        <f t="shared" si="1"/>
        <v>#DIV/0!</v>
      </c>
      <c r="G81" s="107"/>
      <c r="H81" s="107"/>
      <c r="I81" s="107"/>
      <c r="J81" s="107"/>
      <c r="K81" s="213"/>
      <c r="L81" s="148"/>
    </row>
    <row r="82" spans="1:12" s="96" customFormat="1" ht="15.75" customHeight="1" hidden="1">
      <c r="A82" s="207"/>
      <c r="B82" s="171"/>
      <c r="C82" s="110" t="s">
        <v>256</v>
      </c>
      <c r="D82" s="107">
        <v>0</v>
      </c>
      <c r="E82" s="100"/>
      <c r="F82" s="107" t="e">
        <f t="shared" si="1"/>
        <v>#DIV/0!</v>
      </c>
      <c r="G82" s="107"/>
      <c r="H82" s="107"/>
      <c r="I82" s="107"/>
      <c r="J82" s="107"/>
      <c r="K82" s="213"/>
      <c r="L82" s="148"/>
    </row>
    <row r="83" spans="1:12" s="96" customFormat="1" ht="15" customHeight="1">
      <c r="A83" s="207" t="s">
        <v>326</v>
      </c>
      <c r="B83" s="171" t="s">
        <v>327</v>
      </c>
      <c r="C83" s="109" t="s">
        <v>266</v>
      </c>
      <c r="D83" s="106">
        <f>D84</f>
        <v>2098.3</v>
      </c>
      <c r="E83" s="106">
        <f>E84</f>
        <v>1763.1</v>
      </c>
      <c r="F83" s="106">
        <f t="shared" si="1"/>
        <v>84.02516322737453</v>
      </c>
      <c r="G83" s="106">
        <f>G84</f>
        <v>167.6</v>
      </c>
      <c r="H83" s="106">
        <f>H84</f>
        <v>167.6</v>
      </c>
      <c r="I83" s="106">
        <f>I84</f>
        <v>0</v>
      </c>
      <c r="J83" s="106"/>
      <c r="K83" s="213"/>
      <c r="L83" s="148"/>
    </row>
    <row r="84" spans="1:12" s="96" customFormat="1" ht="15.75" customHeight="1">
      <c r="A84" s="207"/>
      <c r="B84" s="171"/>
      <c r="C84" s="110" t="s">
        <v>256</v>
      </c>
      <c r="D84" s="107">
        <v>2098.3</v>
      </c>
      <c r="E84" s="100">
        <v>1763.1</v>
      </c>
      <c r="F84" s="107">
        <f t="shared" si="1"/>
        <v>84.02516322737453</v>
      </c>
      <c r="G84" s="107">
        <v>167.6</v>
      </c>
      <c r="H84" s="107">
        <v>167.6</v>
      </c>
      <c r="I84" s="107">
        <v>0</v>
      </c>
      <c r="J84" s="107"/>
      <c r="K84" s="213"/>
      <c r="L84" s="148"/>
    </row>
    <row r="85" spans="1:12" s="96" customFormat="1" ht="13.5" customHeight="1">
      <c r="A85" s="207" t="s">
        <v>328</v>
      </c>
      <c r="B85" s="171" t="s">
        <v>322</v>
      </c>
      <c r="C85" s="109" t="s">
        <v>266</v>
      </c>
      <c r="D85" s="106">
        <f>D86</f>
        <v>16</v>
      </c>
      <c r="E85" s="106">
        <f>E86</f>
        <v>16</v>
      </c>
      <c r="F85" s="106">
        <f t="shared" si="1"/>
        <v>100</v>
      </c>
      <c r="G85" s="106">
        <v>0</v>
      </c>
      <c r="H85" s="106">
        <v>0</v>
      </c>
      <c r="I85" s="106">
        <v>0</v>
      </c>
      <c r="J85" s="106"/>
      <c r="K85" s="213"/>
      <c r="L85" s="148"/>
    </row>
    <row r="86" spans="1:12" s="96" customFormat="1" ht="16.5" customHeight="1">
      <c r="A86" s="207"/>
      <c r="B86" s="171"/>
      <c r="C86" s="110" t="s">
        <v>256</v>
      </c>
      <c r="D86" s="107">
        <v>16</v>
      </c>
      <c r="E86" s="100">
        <v>16</v>
      </c>
      <c r="F86" s="107">
        <f t="shared" si="1"/>
        <v>100</v>
      </c>
      <c r="G86" s="107">
        <v>0</v>
      </c>
      <c r="H86" s="107">
        <v>0</v>
      </c>
      <c r="I86" s="107">
        <v>0</v>
      </c>
      <c r="J86" s="107"/>
      <c r="K86" s="213"/>
      <c r="L86" s="148"/>
    </row>
    <row r="87" spans="1:12" s="96" customFormat="1" ht="15" customHeight="1">
      <c r="A87" s="207" t="s">
        <v>14</v>
      </c>
      <c r="B87" s="171" t="s">
        <v>464</v>
      </c>
      <c r="C87" s="109" t="s">
        <v>266</v>
      </c>
      <c r="D87" s="106">
        <f>D88</f>
        <v>13564.300000000001</v>
      </c>
      <c r="E87" s="106">
        <f>E88</f>
        <v>9442.6</v>
      </c>
      <c r="F87" s="106">
        <f t="shared" si="1"/>
        <v>69.61361810045487</v>
      </c>
      <c r="G87" s="106">
        <f>G88</f>
        <v>1374</v>
      </c>
      <c r="H87" s="106">
        <f>H88</f>
        <v>1373.9</v>
      </c>
      <c r="I87" s="106">
        <f>I88</f>
        <v>1373.8</v>
      </c>
      <c r="J87" s="106"/>
      <c r="K87" s="138"/>
      <c r="L87" s="148"/>
    </row>
    <row r="88" spans="1:12" s="96" customFormat="1" ht="18.75" customHeight="1">
      <c r="A88" s="207"/>
      <c r="B88" s="171"/>
      <c r="C88" s="110" t="s">
        <v>256</v>
      </c>
      <c r="D88" s="107">
        <f>D90+D92</f>
        <v>13564.300000000001</v>
      </c>
      <c r="E88" s="107">
        <f>E90+E92</f>
        <v>9442.6</v>
      </c>
      <c r="F88" s="107">
        <f t="shared" si="1"/>
        <v>69.61361810045487</v>
      </c>
      <c r="G88" s="107">
        <f>G90+G92</f>
        <v>1374</v>
      </c>
      <c r="H88" s="107">
        <f>H90+H92</f>
        <v>1373.9</v>
      </c>
      <c r="I88" s="107">
        <f>I90+I92</f>
        <v>1373.8</v>
      </c>
      <c r="J88" s="107"/>
      <c r="K88" s="213" t="s">
        <v>329</v>
      </c>
      <c r="L88" s="148"/>
    </row>
    <row r="89" spans="1:12" s="96" customFormat="1" ht="12.75" customHeight="1">
      <c r="A89" s="207" t="s">
        <v>330</v>
      </c>
      <c r="B89" s="171" t="s">
        <v>325</v>
      </c>
      <c r="C89" s="109" t="s">
        <v>266</v>
      </c>
      <c r="D89" s="106">
        <f>D90</f>
        <v>10005.2</v>
      </c>
      <c r="E89" s="106">
        <f>E90</f>
        <v>6758.7</v>
      </c>
      <c r="F89" s="106">
        <f t="shared" si="1"/>
        <v>67.55187302602646</v>
      </c>
      <c r="G89" s="106">
        <f>G90</f>
        <v>1082.2</v>
      </c>
      <c r="H89" s="106">
        <f>H90</f>
        <v>1082.2</v>
      </c>
      <c r="I89" s="106">
        <f>I90</f>
        <v>1082.1</v>
      </c>
      <c r="J89" s="106"/>
      <c r="K89" s="213"/>
      <c r="L89" s="148"/>
    </row>
    <row r="90" spans="1:12" s="96" customFormat="1" ht="15.75" customHeight="1">
      <c r="A90" s="207"/>
      <c r="B90" s="171"/>
      <c r="C90" s="110" t="s">
        <v>256</v>
      </c>
      <c r="D90" s="107">
        <v>10005.2</v>
      </c>
      <c r="E90" s="100">
        <v>6758.7</v>
      </c>
      <c r="F90" s="107">
        <f t="shared" si="1"/>
        <v>67.55187302602646</v>
      </c>
      <c r="G90" s="107">
        <v>1082.2</v>
      </c>
      <c r="H90" s="107">
        <v>1082.2</v>
      </c>
      <c r="I90" s="107">
        <v>1082.1</v>
      </c>
      <c r="J90" s="107"/>
      <c r="K90" s="213"/>
      <c r="L90" s="148"/>
    </row>
    <row r="91" spans="1:12" s="96" customFormat="1" ht="15.75" customHeight="1">
      <c r="A91" s="207" t="s">
        <v>331</v>
      </c>
      <c r="B91" s="171" t="s">
        <v>327</v>
      </c>
      <c r="C91" s="109" t="s">
        <v>266</v>
      </c>
      <c r="D91" s="106">
        <f>D92</f>
        <v>3559.1</v>
      </c>
      <c r="E91" s="106">
        <f>E92</f>
        <v>2683.9</v>
      </c>
      <c r="F91" s="106">
        <f t="shared" si="1"/>
        <v>75.40951364108905</v>
      </c>
      <c r="G91" s="106">
        <f>G92</f>
        <v>291.8</v>
      </c>
      <c r="H91" s="106">
        <f>H92</f>
        <v>291.7</v>
      </c>
      <c r="I91" s="106">
        <f>I92</f>
        <v>291.7</v>
      </c>
      <c r="J91" s="106"/>
      <c r="K91" s="213"/>
      <c r="L91" s="148"/>
    </row>
    <row r="92" spans="1:12" s="96" customFormat="1" ht="14.25" customHeight="1">
      <c r="A92" s="207"/>
      <c r="B92" s="171"/>
      <c r="C92" s="110" t="s">
        <v>256</v>
      </c>
      <c r="D92" s="107">
        <v>3559.1</v>
      </c>
      <c r="E92" s="100">
        <v>2683.9</v>
      </c>
      <c r="F92" s="107">
        <f aca="true" t="shared" si="2" ref="F92:F118">E92/D92*100</f>
        <v>75.40951364108905</v>
      </c>
      <c r="G92" s="107">
        <v>291.8</v>
      </c>
      <c r="H92" s="107">
        <v>291.7</v>
      </c>
      <c r="I92" s="107">
        <v>291.7</v>
      </c>
      <c r="J92" s="107"/>
      <c r="K92" s="213"/>
      <c r="L92" s="148"/>
    </row>
    <row r="93" spans="1:12" s="96" customFormat="1" ht="15.75" customHeight="1" hidden="1">
      <c r="A93" s="207" t="s">
        <v>332</v>
      </c>
      <c r="B93" s="171" t="s">
        <v>333</v>
      </c>
      <c r="C93" s="110" t="s">
        <v>266</v>
      </c>
      <c r="D93" s="107">
        <v>0</v>
      </c>
      <c r="E93" s="100"/>
      <c r="F93" s="107" t="e">
        <f t="shared" si="2"/>
        <v>#DIV/0!</v>
      </c>
      <c r="G93" s="107"/>
      <c r="H93" s="107"/>
      <c r="I93" s="107"/>
      <c r="J93" s="107"/>
      <c r="K93" s="138"/>
      <c r="L93" s="148"/>
    </row>
    <row r="94" spans="1:12" s="96" customFormat="1" ht="15.75" customHeight="1" hidden="1">
      <c r="A94" s="207"/>
      <c r="B94" s="171"/>
      <c r="C94" s="110" t="s">
        <v>256</v>
      </c>
      <c r="D94" s="107">
        <v>0</v>
      </c>
      <c r="E94" s="100"/>
      <c r="F94" s="107" t="e">
        <f t="shared" si="2"/>
        <v>#DIV/0!</v>
      </c>
      <c r="G94" s="107"/>
      <c r="H94" s="107"/>
      <c r="I94" s="107"/>
      <c r="J94" s="107"/>
      <c r="K94" s="138"/>
      <c r="L94" s="148"/>
    </row>
    <row r="95" spans="1:12" s="96" customFormat="1" ht="16.5" customHeight="1">
      <c r="A95" s="207" t="s">
        <v>15</v>
      </c>
      <c r="B95" s="171" t="s">
        <v>465</v>
      </c>
      <c r="C95" s="109" t="s">
        <v>266</v>
      </c>
      <c r="D95" s="106">
        <f>D96</f>
        <v>6617.400000000001</v>
      </c>
      <c r="E95" s="106">
        <f>E96</f>
        <v>5073.799999999999</v>
      </c>
      <c r="F95" s="106">
        <f t="shared" si="2"/>
        <v>76.6736180372956</v>
      </c>
      <c r="G95" s="106">
        <f>G96</f>
        <v>1543.6000000000001</v>
      </c>
      <c r="H95" s="106">
        <f>H96</f>
        <v>0</v>
      </c>
      <c r="I95" s="106">
        <f>I96</f>
        <v>0</v>
      </c>
      <c r="J95" s="105"/>
      <c r="K95" s="213" t="s">
        <v>334</v>
      </c>
      <c r="L95" s="148"/>
    </row>
    <row r="96" spans="1:12" s="96" customFormat="1" ht="14.25" customHeight="1">
      <c r="A96" s="207"/>
      <c r="B96" s="171"/>
      <c r="C96" s="110" t="s">
        <v>256</v>
      </c>
      <c r="D96" s="107">
        <f>D98+D100</f>
        <v>6617.400000000001</v>
      </c>
      <c r="E96" s="107">
        <f>E98+E100</f>
        <v>5073.799999999999</v>
      </c>
      <c r="F96" s="107">
        <f t="shared" si="2"/>
        <v>76.6736180372956</v>
      </c>
      <c r="G96" s="107">
        <f>G98+G100</f>
        <v>1543.6000000000001</v>
      </c>
      <c r="H96" s="107">
        <f>H98+H100</f>
        <v>0</v>
      </c>
      <c r="I96" s="107">
        <f>I98+I100</f>
        <v>0</v>
      </c>
      <c r="J96" s="134"/>
      <c r="K96" s="213"/>
      <c r="L96" s="148"/>
    </row>
    <row r="97" spans="1:12" s="96" customFormat="1" ht="14.25" customHeight="1">
      <c r="A97" s="207" t="s">
        <v>335</v>
      </c>
      <c r="B97" s="171" t="s">
        <v>325</v>
      </c>
      <c r="C97" s="109" t="s">
        <v>266</v>
      </c>
      <c r="D97" s="106">
        <f>D98</f>
        <v>5695.1</v>
      </c>
      <c r="E97" s="106">
        <f>E98</f>
        <v>4242.9</v>
      </c>
      <c r="F97" s="106">
        <f t="shared" si="2"/>
        <v>74.50088672718653</v>
      </c>
      <c r="G97" s="106">
        <f>G98</f>
        <v>1452.2</v>
      </c>
      <c r="H97" s="106">
        <f>H98</f>
        <v>0</v>
      </c>
      <c r="I97" s="106">
        <f>I98</f>
        <v>0</v>
      </c>
      <c r="J97" s="106"/>
      <c r="K97" s="213"/>
      <c r="L97" s="148"/>
    </row>
    <row r="98" spans="1:12" s="96" customFormat="1" ht="14.25" customHeight="1">
      <c r="A98" s="207"/>
      <c r="B98" s="171"/>
      <c r="C98" s="110" t="s">
        <v>256</v>
      </c>
      <c r="D98" s="107">
        <v>5695.1</v>
      </c>
      <c r="E98" s="100">
        <v>4242.9</v>
      </c>
      <c r="F98" s="107">
        <f t="shared" si="2"/>
        <v>74.50088672718653</v>
      </c>
      <c r="G98" s="107">
        <v>1452.2</v>
      </c>
      <c r="H98" s="107">
        <v>0</v>
      </c>
      <c r="I98" s="107">
        <v>0</v>
      </c>
      <c r="J98" s="107"/>
      <c r="K98" s="213"/>
      <c r="L98" s="148"/>
    </row>
    <row r="99" spans="1:12" s="96" customFormat="1" ht="15" customHeight="1">
      <c r="A99" s="207" t="s">
        <v>336</v>
      </c>
      <c r="B99" s="171" t="s">
        <v>327</v>
      </c>
      <c r="C99" s="109" t="s">
        <v>266</v>
      </c>
      <c r="D99" s="106">
        <f>D100</f>
        <v>922.3</v>
      </c>
      <c r="E99" s="106">
        <f>E100</f>
        <v>830.9</v>
      </c>
      <c r="F99" s="106">
        <f t="shared" si="2"/>
        <v>90.08999241027865</v>
      </c>
      <c r="G99" s="106">
        <f>G100</f>
        <v>91.4</v>
      </c>
      <c r="H99" s="106">
        <f>H100</f>
        <v>0</v>
      </c>
      <c r="I99" s="106">
        <f>I100</f>
        <v>0</v>
      </c>
      <c r="J99" s="106"/>
      <c r="K99" s="213"/>
      <c r="L99" s="148"/>
    </row>
    <row r="100" spans="1:12" s="96" customFormat="1" ht="12.75" customHeight="1">
      <c r="A100" s="207"/>
      <c r="B100" s="171"/>
      <c r="C100" s="110" t="s">
        <v>256</v>
      </c>
      <c r="D100" s="107">
        <v>922.3</v>
      </c>
      <c r="E100" s="100">
        <v>830.9</v>
      </c>
      <c r="F100" s="107">
        <f t="shared" si="2"/>
        <v>90.08999241027865</v>
      </c>
      <c r="G100" s="107">
        <v>91.4</v>
      </c>
      <c r="H100" s="107">
        <v>0</v>
      </c>
      <c r="I100" s="107">
        <v>0</v>
      </c>
      <c r="J100" s="107"/>
      <c r="K100" s="213"/>
      <c r="L100" s="148"/>
    </row>
    <row r="101" spans="1:12" s="96" customFormat="1" ht="15.75" customHeight="1" hidden="1">
      <c r="A101" s="207" t="s">
        <v>273</v>
      </c>
      <c r="B101" s="171" t="s">
        <v>337</v>
      </c>
      <c r="C101" s="110" t="s">
        <v>266</v>
      </c>
      <c r="D101" s="107">
        <v>0</v>
      </c>
      <c r="E101" s="100"/>
      <c r="F101" s="107" t="e">
        <f t="shared" si="2"/>
        <v>#DIV/0!</v>
      </c>
      <c r="G101" s="107"/>
      <c r="H101" s="107"/>
      <c r="I101" s="107"/>
      <c r="J101" s="107"/>
      <c r="K101" s="138"/>
      <c r="L101" s="148"/>
    </row>
    <row r="102" spans="1:12" s="96" customFormat="1" ht="15.75" customHeight="1" hidden="1">
      <c r="A102" s="207"/>
      <c r="B102" s="171"/>
      <c r="C102" s="110" t="s">
        <v>256</v>
      </c>
      <c r="D102" s="107">
        <v>0</v>
      </c>
      <c r="E102" s="100"/>
      <c r="F102" s="107" t="e">
        <f t="shared" si="2"/>
        <v>#DIV/0!</v>
      </c>
      <c r="G102" s="107"/>
      <c r="H102" s="107"/>
      <c r="I102" s="107"/>
      <c r="J102" s="107"/>
      <c r="K102" s="138"/>
      <c r="L102" s="148"/>
    </row>
    <row r="103" spans="1:12" s="96" customFormat="1" ht="15.75" customHeight="1" hidden="1">
      <c r="A103" s="207" t="s">
        <v>338</v>
      </c>
      <c r="B103" s="171" t="s">
        <v>325</v>
      </c>
      <c r="C103" s="110" t="s">
        <v>266</v>
      </c>
      <c r="D103" s="107">
        <v>0</v>
      </c>
      <c r="E103" s="100"/>
      <c r="F103" s="107" t="e">
        <f t="shared" si="2"/>
        <v>#DIV/0!</v>
      </c>
      <c r="G103" s="107"/>
      <c r="H103" s="107"/>
      <c r="I103" s="107"/>
      <c r="J103" s="107"/>
      <c r="K103" s="138"/>
      <c r="L103" s="148"/>
    </row>
    <row r="104" spans="1:12" s="96" customFormat="1" ht="15.75" customHeight="1" hidden="1">
      <c r="A104" s="207"/>
      <c r="B104" s="171"/>
      <c r="C104" s="110" t="s">
        <v>256</v>
      </c>
      <c r="D104" s="107">
        <v>0</v>
      </c>
      <c r="E104" s="100"/>
      <c r="F104" s="107" t="e">
        <f t="shared" si="2"/>
        <v>#DIV/0!</v>
      </c>
      <c r="G104" s="107"/>
      <c r="H104" s="107"/>
      <c r="I104" s="107"/>
      <c r="J104" s="107"/>
      <c r="K104" s="138"/>
      <c r="L104" s="148"/>
    </row>
    <row r="105" spans="1:12" s="96" customFormat="1" ht="15.75" customHeight="1" hidden="1">
      <c r="A105" s="207" t="s">
        <v>339</v>
      </c>
      <c r="B105" s="171" t="s">
        <v>327</v>
      </c>
      <c r="C105" s="110" t="s">
        <v>266</v>
      </c>
      <c r="D105" s="107">
        <v>0</v>
      </c>
      <c r="E105" s="100"/>
      <c r="F105" s="107" t="e">
        <f t="shared" si="2"/>
        <v>#DIV/0!</v>
      </c>
      <c r="G105" s="107"/>
      <c r="H105" s="107"/>
      <c r="I105" s="107"/>
      <c r="J105" s="107"/>
      <c r="K105" s="138"/>
      <c r="L105" s="148"/>
    </row>
    <row r="106" spans="1:12" s="96" customFormat="1" ht="15.75" customHeight="1" hidden="1">
      <c r="A106" s="207"/>
      <c r="B106" s="171"/>
      <c r="C106" s="110" t="s">
        <v>256</v>
      </c>
      <c r="D106" s="107">
        <v>0</v>
      </c>
      <c r="E106" s="100"/>
      <c r="F106" s="107" t="e">
        <f t="shared" si="2"/>
        <v>#DIV/0!</v>
      </c>
      <c r="G106" s="107"/>
      <c r="H106" s="107"/>
      <c r="I106" s="107"/>
      <c r="J106" s="107"/>
      <c r="K106" s="138"/>
      <c r="L106" s="148"/>
    </row>
    <row r="107" spans="1:12" s="96" customFormat="1" ht="15.75" customHeight="1" hidden="1">
      <c r="A107" s="207" t="s">
        <v>340</v>
      </c>
      <c r="B107" s="171" t="s">
        <v>322</v>
      </c>
      <c r="C107" s="110" t="s">
        <v>266</v>
      </c>
      <c r="D107" s="107">
        <v>0</v>
      </c>
      <c r="E107" s="100"/>
      <c r="F107" s="107" t="e">
        <f t="shared" si="2"/>
        <v>#DIV/0!</v>
      </c>
      <c r="G107" s="107"/>
      <c r="H107" s="107"/>
      <c r="I107" s="107"/>
      <c r="J107" s="107"/>
      <c r="K107" s="138"/>
      <c r="L107" s="148"/>
    </row>
    <row r="108" spans="1:12" s="96" customFormat="1" ht="15.75" customHeight="1" hidden="1">
      <c r="A108" s="207"/>
      <c r="B108" s="171"/>
      <c r="C108" s="110" t="s">
        <v>256</v>
      </c>
      <c r="D108" s="107">
        <v>0</v>
      </c>
      <c r="E108" s="100"/>
      <c r="F108" s="107" t="e">
        <f t="shared" si="2"/>
        <v>#DIV/0!</v>
      </c>
      <c r="G108" s="107"/>
      <c r="H108" s="107"/>
      <c r="I108" s="107"/>
      <c r="J108" s="107"/>
      <c r="K108" s="138"/>
      <c r="L108" s="148"/>
    </row>
    <row r="109" spans="1:12" s="96" customFormat="1" ht="15" customHeight="1">
      <c r="A109" s="207" t="s">
        <v>273</v>
      </c>
      <c r="B109" s="171" t="s">
        <v>466</v>
      </c>
      <c r="C109" s="109" t="s">
        <v>266</v>
      </c>
      <c r="D109" s="106">
        <f>D110</f>
        <v>57564.4</v>
      </c>
      <c r="E109" s="106">
        <f>E110</f>
        <v>45154.3</v>
      </c>
      <c r="F109" s="106">
        <f t="shared" si="2"/>
        <v>78.44136306467192</v>
      </c>
      <c r="G109" s="106">
        <f>G110</f>
        <v>4663.900000000001</v>
      </c>
      <c r="H109" s="106">
        <f>H110</f>
        <v>4663.900000000001</v>
      </c>
      <c r="I109" s="106">
        <f>I110</f>
        <v>3082.3</v>
      </c>
      <c r="J109" s="105"/>
      <c r="K109" s="213" t="s">
        <v>341</v>
      </c>
      <c r="L109" s="148"/>
    </row>
    <row r="110" spans="1:12" s="96" customFormat="1" ht="15.75" customHeight="1">
      <c r="A110" s="207"/>
      <c r="B110" s="171"/>
      <c r="C110" s="110" t="s">
        <v>256</v>
      </c>
      <c r="D110" s="107">
        <f>D112+D114+D116</f>
        <v>57564.4</v>
      </c>
      <c r="E110" s="107">
        <f>E112+E114+E116</f>
        <v>45154.3</v>
      </c>
      <c r="F110" s="107">
        <f t="shared" si="2"/>
        <v>78.44136306467192</v>
      </c>
      <c r="G110" s="107">
        <f>G112+G114+G116</f>
        <v>4663.900000000001</v>
      </c>
      <c r="H110" s="107">
        <f>H112+H114+H116</f>
        <v>4663.900000000001</v>
      </c>
      <c r="I110" s="107">
        <f>I112+I114+I116</f>
        <v>3082.3</v>
      </c>
      <c r="J110" s="134"/>
      <c r="K110" s="213"/>
      <c r="L110" s="148"/>
    </row>
    <row r="111" spans="1:12" s="96" customFormat="1" ht="13.5" customHeight="1">
      <c r="A111" s="207" t="s">
        <v>338</v>
      </c>
      <c r="B111" s="171" t="s">
        <v>325</v>
      </c>
      <c r="C111" s="109" t="s">
        <v>266</v>
      </c>
      <c r="D111" s="106">
        <f>D112</f>
        <v>45054.1</v>
      </c>
      <c r="E111" s="106">
        <f>E112</f>
        <v>35807.1</v>
      </c>
      <c r="F111" s="106">
        <f t="shared" si="2"/>
        <v>79.475785777543</v>
      </c>
      <c r="G111" s="106">
        <f>G112</f>
        <v>3082.4</v>
      </c>
      <c r="H111" s="106">
        <f>H112</f>
        <v>3082.3</v>
      </c>
      <c r="I111" s="106">
        <f>I112</f>
        <v>3082.3</v>
      </c>
      <c r="J111" s="106"/>
      <c r="K111" s="213"/>
      <c r="L111" s="148"/>
    </row>
    <row r="112" spans="1:12" s="96" customFormat="1" ht="15.75" customHeight="1">
      <c r="A112" s="207"/>
      <c r="B112" s="171"/>
      <c r="C112" s="110" t="s">
        <v>256</v>
      </c>
      <c r="D112" s="107">
        <v>45054.1</v>
      </c>
      <c r="E112" s="100">
        <v>35807.1</v>
      </c>
      <c r="F112" s="107">
        <f t="shared" si="2"/>
        <v>79.475785777543</v>
      </c>
      <c r="G112" s="107">
        <v>3082.4</v>
      </c>
      <c r="H112" s="107">
        <v>3082.3</v>
      </c>
      <c r="I112" s="107">
        <v>3082.3</v>
      </c>
      <c r="J112" s="107"/>
      <c r="K112" s="213"/>
      <c r="L112" s="148"/>
    </row>
    <row r="113" spans="1:12" s="96" customFormat="1" ht="15" customHeight="1">
      <c r="A113" s="207" t="s">
        <v>339</v>
      </c>
      <c r="B113" s="171" t="s">
        <v>327</v>
      </c>
      <c r="C113" s="109" t="s">
        <v>266</v>
      </c>
      <c r="D113" s="106">
        <f>D114</f>
        <v>10457.9</v>
      </c>
      <c r="E113" s="106">
        <f>E114</f>
        <v>7829.4</v>
      </c>
      <c r="F113" s="106">
        <f t="shared" si="2"/>
        <v>74.86589085762915</v>
      </c>
      <c r="G113" s="106">
        <f>G114</f>
        <v>1314.2</v>
      </c>
      <c r="H113" s="106">
        <f>H114</f>
        <v>1314.3</v>
      </c>
      <c r="I113" s="106">
        <f>I114</f>
        <v>0</v>
      </c>
      <c r="J113" s="106"/>
      <c r="K113" s="213"/>
      <c r="L113" s="148"/>
    </row>
    <row r="114" spans="1:12" s="96" customFormat="1" ht="15.75" customHeight="1">
      <c r="A114" s="207"/>
      <c r="B114" s="171"/>
      <c r="C114" s="110" t="s">
        <v>256</v>
      </c>
      <c r="D114" s="107">
        <v>10457.9</v>
      </c>
      <c r="E114" s="100">
        <v>7829.4</v>
      </c>
      <c r="F114" s="107">
        <f t="shared" si="2"/>
        <v>74.86589085762915</v>
      </c>
      <c r="G114" s="107">
        <v>1314.2</v>
      </c>
      <c r="H114" s="107">
        <v>1314.3</v>
      </c>
      <c r="I114" s="107">
        <v>0</v>
      </c>
      <c r="J114" s="107"/>
      <c r="K114" s="213"/>
      <c r="L114" s="148"/>
    </row>
    <row r="115" spans="1:12" s="96" customFormat="1" ht="13.5" customHeight="1">
      <c r="A115" s="207" t="s">
        <v>340</v>
      </c>
      <c r="B115" s="171" t="s">
        <v>322</v>
      </c>
      <c r="C115" s="109" t="s">
        <v>266</v>
      </c>
      <c r="D115" s="106">
        <f>D116</f>
        <v>2052.4</v>
      </c>
      <c r="E115" s="106">
        <f>E116</f>
        <v>1517.8</v>
      </c>
      <c r="F115" s="106">
        <f t="shared" si="2"/>
        <v>73.95244591697524</v>
      </c>
      <c r="G115" s="106">
        <f>G116</f>
        <v>267.3</v>
      </c>
      <c r="H115" s="106">
        <f>H116</f>
        <v>267.3</v>
      </c>
      <c r="I115" s="106">
        <f>I116</f>
        <v>0</v>
      </c>
      <c r="J115" s="106"/>
      <c r="K115" s="213"/>
      <c r="L115" s="148"/>
    </row>
    <row r="116" spans="1:12" s="96" customFormat="1" ht="15" customHeight="1">
      <c r="A116" s="207"/>
      <c r="B116" s="171"/>
      <c r="C116" s="110" t="s">
        <v>256</v>
      </c>
      <c r="D116" s="107">
        <v>2052.4</v>
      </c>
      <c r="E116" s="100">
        <v>1517.8</v>
      </c>
      <c r="F116" s="107">
        <f t="shared" si="2"/>
        <v>73.95244591697524</v>
      </c>
      <c r="G116" s="107">
        <v>267.3</v>
      </c>
      <c r="H116" s="107">
        <v>267.3</v>
      </c>
      <c r="I116" s="107">
        <v>0</v>
      </c>
      <c r="J116" s="107"/>
      <c r="K116" s="213"/>
      <c r="L116" s="148"/>
    </row>
    <row r="117" spans="1:12" s="96" customFormat="1" ht="15.75">
      <c r="A117" s="212" t="s">
        <v>342</v>
      </c>
      <c r="B117" s="212"/>
      <c r="C117" s="108" t="s">
        <v>266</v>
      </c>
      <c r="D117" s="113">
        <f>D118</f>
        <v>160439.50019999998</v>
      </c>
      <c r="E117" s="113">
        <f>E118</f>
        <v>112772.20000000001</v>
      </c>
      <c r="F117" s="105">
        <f t="shared" si="2"/>
        <v>70.28954830912645</v>
      </c>
      <c r="G117" s="105">
        <f>G118</f>
        <v>17206.5</v>
      </c>
      <c r="H117" s="105">
        <f>H118</f>
        <v>26004.7</v>
      </c>
      <c r="I117" s="105">
        <f>I118</f>
        <v>4456.1</v>
      </c>
      <c r="J117" s="105"/>
      <c r="K117" s="218"/>
      <c r="L117" s="148"/>
    </row>
    <row r="118" spans="1:12" s="96" customFormat="1" ht="20.25" customHeight="1">
      <c r="A118" s="212"/>
      <c r="B118" s="212"/>
      <c r="C118" s="115" t="s">
        <v>267</v>
      </c>
      <c r="D118" s="98">
        <f>D22+D68+D78+D88+D96+D102+D110</f>
        <v>160439.50019999998</v>
      </c>
      <c r="E118" s="98">
        <f>E22+E68+E78+E88+E96+E102+E110</f>
        <v>112772.20000000001</v>
      </c>
      <c r="F118" s="116">
        <f t="shared" si="2"/>
        <v>70.28954830912645</v>
      </c>
      <c r="G118" s="116">
        <f>G22+G68+G78+G88+G96+G102+G110</f>
        <v>17206.5</v>
      </c>
      <c r="H118" s="116">
        <f>H22+H68+H78+H88+H96+H102+H110</f>
        <v>26004.7</v>
      </c>
      <c r="I118" s="116">
        <f>I22+I68+I78+I88+I96+I102+I110</f>
        <v>4456.1</v>
      </c>
      <c r="J118" s="116"/>
      <c r="K118" s="219"/>
      <c r="L118" s="148"/>
    </row>
    <row r="119" spans="1:12" s="103" customFormat="1" ht="15.75" customHeight="1">
      <c r="A119" s="208" t="s">
        <v>372</v>
      </c>
      <c r="B119" s="208"/>
      <c r="C119" s="208"/>
      <c r="D119" s="208"/>
      <c r="E119" s="208"/>
      <c r="F119" s="208"/>
      <c r="G119" s="208"/>
      <c r="H119" s="208"/>
      <c r="I119" s="208"/>
      <c r="J119" s="208"/>
      <c r="K119" s="208"/>
      <c r="L119" s="148"/>
    </row>
    <row r="120" spans="1:12" s="96" customFormat="1" ht="15" customHeight="1">
      <c r="A120" s="207" t="s">
        <v>16</v>
      </c>
      <c r="B120" s="171" t="s">
        <v>467</v>
      </c>
      <c r="C120" s="112" t="s">
        <v>266</v>
      </c>
      <c r="D120" s="106">
        <f>D121+D122</f>
        <v>0</v>
      </c>
      <c r="E120" s="106">
        <v>0</v>
      </c>
      <c r="F120" s="106">
        <v>0</v>
      </c>
      <c r="G120" s="106">
        <f>G121+G122</f>
        <v>0</v>
      </c>
      <c r="H120" s="106">
        <f>H121+H122</f>
        <v>0</v>
      </c>
      <c r="I120" s="106">
        <f>I121+I122</f>
        <v>0</v>
      </c>
      <c r="J120" s="135"/>
      <c r="K120" s="210"/>
      <c r="L120" s="148"/>
    </row>
    <row r="121" spans="1:12" s="96" customFormat="1" ht="24">
      <c r="A121" s="207"/>
      <c r="B121" s="171"/>
      <c r="C121" s="111" t="s">
        <v>2</v>
      </c>
      <c r="D121" s="107">
        <v>0</v>
      </c>
      <c r="E121" s="107">
        <v>0</v>
      </c>
      <c r="F121" s="107">
        <v>0</v>
      </c>
      <c r="G121" s="107">
        <v>0</v>
      </c>
      <c r="H121" s="107">
        <v>0</v>
      </c>
      <c r="I121" s="107">
        <v>0</v>
      </c>
      <c r="J121" s="136"/>
      <c r="K121" s="220"/>
      <c r="L121" s="148"/>
    </row>
    <row r="122" spans="1:12" s="96" customFormat="1" ht="15.75">
      <c r="A122" s="207"/>
      <c r="B122" s="171"/>
      <c r="C122" s="111" t="s">
        <v>344</v>
      </c>
      <c r="D122" s="107">
        <v>0</v>
      </c>
      <c r="E122" s="107">
        <v>0</v>
      </c>
      <c r="F122" s="107">
        <v>0</v>
      </c>
      <c r="G122" s="107">
        <v>0</v>
      </c>
      <c r="H122" s="107">
        <v>0</v>
      </c>
      <c r="I122" s="107">
        <v>0</v>
      </c>
      <c r="J122" s="136"/>
      <c r="K122" s="211"/>
      <c r="L122" s="148"/>
    </row>
    <row r="123" spans="1:12" s="96" customFormat="1" ht="15.75" hidden="1">
      <c r="A123" s="111"/>
      <c r="B123" s="122"/>
      <c r="C123" s="111" t="s">
        <v>36</v>
      </c>
      <c r="D123" s="107"/>
      <c r="E123" s="107"/>
      <c r="F123" s="107" t="e">
        <f aca="true" t="shared" si="3" ref="F123:F186">E123/D123*100</f>
        <v>#DIV/0!</v>
      </c>
      <c r="G123" s="107"/>
      <c r="H123" s="107"/>
      <c r="I123" s="107"/>
      <c r="J123" s="136"/>
      <c r="K123" s="123"/>
      <c r="L123" s="148"/>
    </row>
    <row r="124" spans="1:12" s="96" customFormat="1" ht="15.75" hidden="1">
      <c r="A124" s="111"/>
      <c r="B124" s="122"/>
      <c r="C124" s="111" t="s">
        <v>345</v>
      </c>
      <c r="D124" s="107" t="e">
        <f>E124+F124+P124+Q124+R124+S124+T124</f>
        <v>#DIV/0!</v>
      </c>
      <c r="E124" s="107"/>
      <c r="F124" s="107" t="e">
        <f t="shared" si="3"/>
        <v>#DIV/0!</v>
      </c>
      <c r="G124" s="107"/>
      <c r="H124" s="107"/>
      <c r="I124" s="107"/>
      <c r="J124" s="136"/>
      <c r="K124" s="123"/>
      <c r="L124" s="148"/>
    </row>
    <row r="125" spans="1:12" s="96" customFormat="1" ht="60" hidden="1">
      <c r="A125" s="111"/>
      <c r="B125" s="122"/>
      <c r="C125" s="111" t="s">
        <v>346</v>
      </c>
      <c r="D125" s="107" t="e">
        <f>E125+F125+P125+Q125+R125+S125+T125</f>
        <v>#DIV/0!</v>
      </c>
      <c r="E125" s="107"/>
      <c r="F125" s="107" t="e">
        <f t="shared" si="3"/>
        <v>#DIV/0!</v>
      </c>
      <c r="G125" s="107"/>
      <c r="H125" s="107"/>
      <c r="I125" s="107"/>
      <c r="J125" s="136"/>
      <c r="K125" s="123"/>
      <c r="L125" s="148"/>
    </row>
    <row r="126" spans="1:12" s="96" customFormat="1" ht="14.25" customHeight="1">
      <c r="A126" s="207" t="s">
        <v>262</v>
      </c>
      <c r="B126" s="171" t="s">
        <v>347</v>
      </c>
      <c r="C126" s="109" t="s">
        <v>266</v>
      </c>
      <c r="D126" s="106">
        <f>D127+D128</f>
        <v>4752.6</v>
      </c>
      <c r="E126" s="106">
        <f>E127+E128</f>
        <v>1492.5</v>
      </c>
      <c r="F126" s="106">
        <f t="shared" si="3"/>
        <v>31.403863148592347</v>
      </c>
      <c r="G126" s="106">
        <f>G128</f>
        <v>32</v>
      </c>
      <c r="H126" s="106">
        <f>H131+H134+H137</f>
        <v>0</v>
      </c>
      <c r="I126" s="106">
        <f>I131+I134+I137</f>
        <v>3228.1</v>
      </c>
      <c r="J126" s="137"/>
      <c r="K126" s="206"/>
      <c r="L126" s="148"/>
    </row>
    <row r="127" spans="1:12" s="96" customFormat="1" ht="22.5" customHeight="1">
      <c r="A127" s="207"/>
      <c r="B127" s="171"/>
      <c r="C127" s="110" t="s">
        <v>2</v>
      </c>
      <c r="D127" s="107">
        <v>0</v>
      </c>
      <c r="E127" s="107">
        <v>0</v>
      </c>
      <c r="F127" s="107">
        <v>0</v>
      </c>
      <c r="G127" s="107"/>
      <c r="H127" s="107"/>
      <c r="I127" s="107"/>
      <c r="J127" s="130"/>
      <c r="K127" s="206"/>
      <c r="L127" s="148"/>
    </row>
    <row r="128" spans="1:12" s="96" customFormat="1" ht="15.75">
      <c r="A128" s="207"/>
      <c r="B128" s="171"/>
      <c r="C128" s="110" t="s">
        <v>348</v>
      </c>
      <c r="D128" s="107">
        <f>D130+D131</f>
        <v>4752.6</v>
      </c>
      <c r="E128" s="107">
        <f>E130+E131</f>
        <v>1492.5</v>
      </c>
      <c r="F128" s="107">
        <f t="shared" si="3"/>
        <v>31.403863148592347</v>
      </c>
      <c r="G128" s="107">
        <f>G133+G136+G139</f>
        <v>32</v>
      </c>
      <c r="H128" s="107">
        <f>H133+H136+H139</f>
        <v>0</v>
      </c>
      <c r="I128" s="107">
        <f>I133+I136+I139</f>
        <v>3228.1</v>
      </c>
      <c r="J128" s="130"/>
      <c r="K128" s="206"/>
      <c r="L128" s="148"/>
    </row>
    <row r="129" spans="1:12" s="96" customFormat="1" ht="15.75" hidden="1">
      <c r="A129" s="111"/>
      <c r="B129" s="122"/>
      <c r="C129" s="110" t="s">
        <v>349</v>
      </c>
      <c r="D129" s="107"/>
      <c r="E129" s="107"/>
      <c r="F129" s="107">
        <v>0</v>
      </c>
      <c r="G129" s="107"/>
      <c r="H129" s="107"/>
      <c r="I129" s="107"/>
      <c r="J129" s="130"/>
      <c r="K129" s="123"/>
      <c r="L129" s="148"/>
    </row>
    <row r="130" spans="1:12" s="96" customFormat="1" ht="15.75" hidden="1">
      <c r="A130" s="111"/>
      <c r="B130" s="122"/>
      <c r="C130" s="110" t="s">
        <v>345</v>
      </c>
      <c r="D130" s="107">
        <f>D132+D135+D138</f>
        <v>4752.6</v>
      </c>
      <c r="E130" s="107">
        <f>E132+E135+E138</f>
        <v>1492.5</v>
      </c>
      <c r="F130" s="107">
        <f t="shared" si="3"/>
        <v>31.403863148592347</v>
      </c>
      <c r="G130" s="107"/>
      <c r="H130" s="107"/>
      <c r="I130" s="107"/>
      <c r="J130" s="130"/>
      <c r="K130" s="123"/>
      <c r="L130" s="148"/>
    </row>
    <row r="131" spans="1:12" s="96" customFormat="1" ht="60" hidden="1">
      <c r="A131" s="111"/>
      <c r="B131" s="122"/>
      <c r="C131" s="110" t="s">
        <v>346</v>
      </c>
      <c r="D131" s="107">
        <v>0</v>
      </c>
      <c r="E131" s="107">
        <v>0</v>
      </c>
      <c r="F131" s="107">
        <v>0</v>
      </c>
      <c r="G131" s="107"/>
      <c r="H131" s="107"/>
      <c r="I131" s="107"/>
      <c r="J131" s="130"/>
      <c r="K131" s="123"/>
      <c r="L131" s="148"/>
    </row>
    <row r="132" spans="1:12" s="96" customFormat="1" ht="18.75" customHeight="1">
      <c r="A132" s="207" t="s">
        <v>350</v>
      </c>
      <c r="B132" s="171" t="s">
        <v>351</v>
      </c>
      <c r="C132" s="109" t="s">
        <v>266</v>
      </c>
      <c r="D132" s="106">
        <f>D134</f>
        <v>3000</v>
      </c>
      <c r="E132" s="106">
        <f>E134</f>
        <v>0</v>
      </c>
      <c r="F132" s="106">
        <f t="shared" si="3"/>
        <v>0</v>
      </c>
      <c r="G132" s="106">
        <f>G133</f>
        <v>0</v>
      </c>
      <c r="H132" s="106">
        <f>H133</f>
        <v>0</v>
      </c>
      <c r="I132" s="106">
        <f>I133</f>
        <v>3000</v>
      </c>
      <c r="J132" s="135"/>
      <c r="K132" s="206" t="s">
        <v>367</v>
      </c>
      <c r="L132" s="148"/>
    </row>
    <row r="133" spans="1:12" s="96" customFormat="1" ht="24.75" customHeight="1">
      <c r="A133" s="207"/>
      <c r="B133" s="171"/>
      <c r="C133" s="110" t="s">
        <v>267</v>
      </c>
      <c r="D133" s="107">
        <v>3000</v>
      </c>
      <c r="E133" s="107">
        <v>0</v>
      </c>
      <c r="F133" s="107">
        <f t="shared" si="3"/>
        <v>0</v>
      </c>
      <c r="G133" s="107">
        <v>0</v>
      </c>
      <c r="H133" s="107">
        <v>0</v>
      </c>
      <c r="I133" s="107">
        <v>3000</v>
      </c>
      <c r="J133" s="136"/>
      <c r="K133" s="206"/>
      <c r="L133" s="148"/>
    </row>
    <row r="134" spans="1:12" s="96" customFormat="1" ht="36">
      <c r="A134" s="207"/>
      <c r="B134" s="171"/>
      <c r="C134" s="110" t="s">
        <v>294</v>
      </c>
      <c r="D134" s="107">
        <v>3000</v>
      </c>
      <c r="E134" s="107">
        <v>0</v>
      </c>
      <c r="F134" s="107">
        <f t="shared" si="3"/>
        <v>0</v>
      </c>
      <c r="G134" s="107">
        <v>0</v>
      </c>
      <c r="H134" s="107">
        <v>0</v>
      </c>
      <c r="I134" s="107">
        <v>3000</v>
      </c>
      <c r="J134" s="136"/>
      <c r="K134" s="206"/>
      <c r="L134" s="148"/>
    </row>
    <row r="135" spans="1:12" s="96" customFormat="1" ht="15.75">
      <c r="A135" s="207" t="s">
        <v>352</v>
      </c>
      <c r="B135" s="171" t="s">
        <v>353</v>
      </c>
      <c r="C135" s="109" t="s">
        <v>266</v>
      </c>
      <c r="D135" s="106">
        <f>D137</f>
        <v>1720.6</v>
      </c>
      <c r="E135" s="106">
        <f>E137</f>
        <v>1492.5</v>
      </c>
      <c r="F135" s="106">
        <f t="shared" si="3"/>
        <v>86.74299662908288</v>
      </c>
      <c r="G135" s="106">
        <f>G137</f>
        <v>0</v>
      </c>
      <c r="H135" s="106">
        <f>H137</f>
        <v>0</v>
      </c>
      <c r="I135" s="106">
        <f>I137</f>
        <v>228.1</v>
      </c>
      <c r="J135" s="135"/>
      <c r="K135" s="206" t="s">
        <v>368</v>
      </c>
      <c r="L135" s="148"/>
    </row>
    <row r="136" spans="1:12" s="96" customFormat="1" ht="15.75">
      <c r="A136" s="207"/>
      <c r="B136" s="171"/>
      <c r="C136" s="110" t="s">
        <v>267</v>
      </c>
      <c r="D136" s="107">
        <v>1720.6</v>
      </c>
      <c r="E136" s="107">
        <v>1492.5</v>
      </c>
      <c r="F136" s="107">
        <f t="shared" si="3"/>
        <v>86.74299662908288</v>
      </c>
      <c r="G136" s="107">
        <v>0</v>
      </c>
      <c r="H136" s="107">
        <v>0</v>
      </c>
      <c r="I136" s="107">
        <v>228.1</v>
      </c>
      <c r="J136" s="136"/>
      <c r="K136" s="206"/>
      <c r="L136" s="148"/>
    </row>
    <row r="137" spans="1:12" s="96" customFormat="1" ht="36">
      <c r="A137" s="207"/>
      <c r="B137" s="171"/>
      <c r="C137" s="110" t="s">
        <v>294</v>
      </c>
      <c r="D137" s="107">
        <v>1720.6</v>
      </c>
      <c r="E137" s="107">
        <v>1492.5</v>
      </c>
      <c r="F137" s="107">
        <f t="shared" si="3"/>
        <v>86.74299662908288</v>
      </c>
      <c r="G137" s="107">
        <v>0</v>
      </c>
      <c r="H137" s="107">
        <v>0</v>
      </c>
      <c r="I137" s="107">
        <v>228.1</v>
      </c>
      <c r="J137" s="136"/>
      <c r="K137" s="206"/>
      <c r="L137" s="148"/>
    </row>
    <row r="138" spans="1:12" s="96" customFormat="1" ht="15.75">
      <c r="A138" s="207" t="s">
        <v>354</v>
      </c>
      <c r="B138" s="171" t="s">
        <v>355</v>
      </c>
      <c r="C138" s="109" t="s">
        <v>266</v>
      </c>
      <c r="D138" s="106">
        <f>D139</f>
        <v>32</v>
      </c>
      <c r="E138" s="106">
        <f>E139</f>
        <v>0</v>
      </c>
      <c r="F138" s="106">
        <f t="shared" si="3"/>
        <v>0</v>
      </c>
      <c r="G138" s="106">
        <f>G139</f>
        <v>32</v>
      </c>
      <c r="H138" s="106">
        <f>H139</f>
        <v>0</v>
      </c>
      <c r="I138" s="106">
        <f>I139</f>
        <v>0</v>
      </c>
      <c r="J138" s="135"/>
      <c r="K138" s="206" t="s">
        <v>369</v>
      </c>
      <c r="L138" s="148"/>
    </row>
    <row r="139" spans="1:12" s="96" customFormat="1" ht="15.75">
      <c r="A139" s="207"/>
      <c r="B139" s="171"/>
      <c r="C139" s="110" t="s">
        <v>267</v>
      </c>
      <c r="D139" s="107">
        <v>32</v>
      </c>
      <c r="E139" s="107">
        <v>0</v>
      </c>
      <c r="F139" s="107">
        <f t="shared" si="3"/>
        <v>0</v>
      </c>
      <c r="G139" s="107">
        <v>32</v>
      </c>
      <c r="H139" s="107">
        <v>0</v>
      </c>
      <c r="I139" s="107">
        <v>0</v>
      </c>
      <c r="J139" s="136"/>
      <c r="K139" s="206"/>
      <c r="L139" s="148"/>
    </row>
    <row r="140" spans="1:12" s="96" customFormat="1" ht="15.75" hidden="1">
      <c r="A140" s="207" t="s">
        <v>356</v>
      </c>
      <c r="B140" s="171"/>
      <c r="C140" s="110" t="s">
        <v>266</v>
      </c>
      <c r="D140" s="107" t="e">
        <f>D141</f>
        <v>#DIV/0!</v>
      </c>
      <c r="E140" s="107"/>
      <c r="F140" s="107" t="e">
        <f t="shared" si="3"/>
        <v>#DIV/0!</v>
      </c>
      <c r="G140" s="107"/>
      <c r="H140" s="107"/>
      <c r="I140" s="107"/>
      <c r="J140" s="136"/>
      <c r="K140" s="123"/>
      <c r="L140" s="148"/>
    </row>
    <row r="141" spans="1:12" s="96" customFormat="1" ht="15.75" hidden="1">
      <c r="A141" s="207"/>
      <c r="B141" s="171"/>
      <c r="C141" s="110" t="s">
        <v>267</v>
      </c>
      <c r="D141" s="107" t="e">
        <f>E141+F141+P141+Q141+R141+S141+T141</f>
        <v>#DIV/0!</v>
      </c>
      <c r="E141" s="107"/>
      <c r="F141" s="107" t="e">
        <f t="shared" si="3"/>
        <v>#DIV/0!</v>
      </c>
      <c r="G141" s="107"/>
      <c r="H141" s="107"/>
      <c r="I141" s="107"/>
      <c r="J141" s="136"/>
      <c r="K141" s="123"/>
      <c r="L141" s="148"/>
    </row>
    <row r="142" spans="1:12" s="96" customFormat="1" ht="15.75" hidden="1">
      <c r="A142" s="207" t="s">
        <v>357</v>
      </c>
      <c r="B142" s="171"/>
      <c r="C142" s="110" t="s">
        <v>266</v>
      </c>
      <c r="D142" s="107" t="e">
        <f>D143</f>
        <v>#DIV/0!</v>
      </c>
      <c r="E142" s="107"/>
      <c r="F142" s="107" t="e">
        <f t="shared" si="3"/>
        <v>#DIV/0!</v>
      </c>
      <c r="G142" s="107"/>
      <c r="H142" s="107"/>
      <c r="I142" s="107"/>
      <c r="J142" s="136"/>
      <c r="K142" s="123"/>
      <c r="L142" s="148"/>
    </row>
    <row r="143" spans="1:12" s="96" customFormat="1" ht="15.75" hidden="1">
      <c r="A143" s="207"/>
      <c r="B143" s="171"/>
      <c r="C143" s="110" t="s">
        <v>267</v>
      </c>
      <c r="D143" s="107" t="e">
        <f>E143+F143+P143+Q143+R143+S143+T143</f>
        <v>#DIV/0!</v>
      </c>
      <c r="E143" s="107"/>
      <c r="F143" s="107" t="e">
        <f t="shared" si="3"/>
        <v>#DIV/0!</v>
      </c>
      <c r="G143" s="107"/>
      <c r="H143" s="107"/>
      <c r="I143" s="107"/>
      <c r="J143" s="136"/>
      <c r="K143" s="123"/>
      <c r="L143" s="148"/>
    </row>
    <row r="144" spans="1:12" s="96" customFormat="1" ht="20.25" customHeight="1">
      <c r="A144" s="207" t="s">
        <v>263</v>
      </c>
      <c r="B144" s="171" t="s">
        <v>468</v>
      </c>
      <c r="C144" s="109" t="s">
        <v>266</v>
      </c>
      <c r="D144" s="106">
        <f>D145+D146</f>
        <v>0</v>
      </c>
      <c r="E144" s="106">
        <f>E145+E146</f>
        <v>0</v>
      </c>
      <c r="F144" s="106">
        <v>0</v>
      </c>
      <c r="G144" s="106">
        <f>G145+G146</f>
        <v>0</v>
      </c>
      <c r="H144" s="106">
        <f>H145+H146</f>
        <v>0</v>
      </c>
      <c r="I144" s="106">
        <f>I145+I146</f>
        <v>0</v>
      </c>
      <c r="J144" s="137"/>
      <c r="K144" s="206" t="s">
        <v>370</v>
      </c>
      <c r="L144" s="148"/>
    </row>
    <row r="145" spans="1:12" s="96" customFormat="1" ht="24">
      <c r="A145" s="207"/>
      <c r="B145" s="171"/>
      <c r="C145" s="110" t="s">
        <v>2</v>
      </c>
      <c r="D145" s="107">
        <v>0</v>
      </c>
      <c r="E145" s="107">
        <v>0</v>
      </c>
      <c r="F145" s="107">
        <v>0</v>
      </c>
      <c r="G145" s="107">
        <f aca="true" t="shared" si="4" ref="G145:I146">G151</f>
        <v>0</v>
      </c>
      <c r="H145" s="107">
        <f t="shared" si="4"/>
        <v>0</v>
      </c>
      <c r="I145" s="107">
        <f t="shared" si="4"/>
        <v>0</v>
      </c>
      <c r="J145" s="130"/>
      <c r="K145" s="206"/>
      <c r="L145" s="148"/>
    </row>
    <row r="146" spans="1:12" s="96" customFormat="1" ht="32.25" customHeight="1">
      <c r="A146" s="207"/>
      <c r="B146" s="171"/>
      <c r="C146" s="110" t="s">
        <v>348</v>
      </c>
      <c r="D146" s="107">
        <f>D148+D149</f>
        <v>0</v>
      </c>
      <c r="E146" s="107">
        <f>E148+E149</f>
        <v>0</v>
      </c>
      <c r="F146" s="107">
        <v>0</v>
      </c>
      <c r="G146" s="107">
        <f t="shared" si="4"/>
        <v>0</v>
      </c>
      <c r="H146" s="107">
        <f t="shared" si="4"/>
        <v>0</v>
      </c>
      <c r="I146" s="107">
        <f t="shared" si="4"/>
        <v>0</v>
      </c>
      <c r="J146" s="130"/>
      <c r="K146" s="206"/>
      <c r="L146" s="148"/>
    </row>
    <row r="147" spans="1:12" s="96" customFormat="1" ht="15.75" hidden="1">
      <c r="A147" s="111"/>
      <c r="B147" s="122"/>
      <c r="C147" s="110" t="s">
        <v>349</v>
      </c>
      <c r="D147" s="107"/>
      <c r="E147" s="107"/>
      <c r="F147" s="107">
        <v>0</v>
      </c>
      <c r="G147" s="107"/>
      <c r="H147" s="107"/>
      <c r="I147" s="107"/>
      <c r="J147" s="130"/>
      <c r="K147" s="206"/>
      <c r="L147" s="148"/>
    </row>
    <row r="148" spans="1:12" s="96" customFormat="1" ht="15.75" hidden="1">
      <c r="A148" s="111"/>
      <c r="B148" s="122"/>
      <c r="C148" s="110" t="s">
        <v>345</v>
      </c>
      <c r="D148" s="107">
        <f>D153</f>
        <v>0</v>
      </c>
      <c r="E148" s="107">
        <f>E153</f>
        <v>0</v>
      </c>
      <c r="F148" s="107" t="e">
        <f t="shared" si="3"/>
        <v>#DIV/0!</v>
      </c>
      <c r="G148" s="107"/>
      <c r="H148" s="107"/>
      <c r="I148" s="107"/>
      <c r="J148" s="130"/>
      <c r="K148" s="206"/>
      <c r="L148" s="148"/>
    </row>
    <row r="149" spans="1:12" s="96" customFormat="1" ht="60" hidden="1">
      <c r="A149" s="111"/>
      <c r="B149" s="122"/>
      <c r="C149" s="110" t="s">
        <v>346</v>
      </c>
      <c r="D149" s="107">
        <f>D156</f>
        <v>0</v>
      </c>
      <c r="E149" s="107"/>
      <c r="F149" s="107" t="e">
        <f t="shared" si="3"/>
        <v>#DIV/0!</v>
      </c>
      <c r="G149" s="107"/>
      <c r="H149" s="107"/>
      <c r="I149" s="107"/>
      <c r="J149" s="130"/>
      <c r="K149" s="206"/>
      <c r="L149" s="148"/>
    </row>
    <row r="150" spans="1:12" s="96" customFormat="1" ht="15.75" hidden="1">
      <c r="A150" s="207"/>
      <c r="B150" s="171"/>
      <c r="C150" s="110"/>
      <c r="D150" s="107"/>
      <c r="E150" s="107"/>
      <c r="F150" s="107"/>
      <c r="G150" s="107"/>
      <c r="H150" s="107"/>
      <c r="I150" s="107"/>
      <c r="J150" s="136"/>
      <c r="K150" s="206"/>
      <c r="L150" s="148"/>
    </row>
    <row r="151" spans="1:12" s="96" customFormat="1" ht="15.75" hidden="1">
      <c r="A151" s="207"/>
      <c r="B151" s="171"/>
      <c r="C151" s="110"/>
      <c r="D151" s="107"/>
      <c r="E151" s="107"/>
      <c r="F151" s="107"/>
      <c r="G151" s="107"/>
      <c r="H151" s="107"/>
      <c r="I151" s="107"/>
      <c r="J151" s="136"/>
      <c r="K151" s="206"/>
      <c r="L151" s="148"/>
    </row>
    <row r="152" spans="1:12" s="96" customFormat="1" ht="15.75" hidden="1">
      <c r="A152" s="207"/>
      <c r="B152" s="171"/>
      <c r="C152" s="110"/>
      <c r="D152" s="107">
        <v>0</v>
      </c>
      <c r="E152" s="107">
        <v>0</v>
      </c>
      <c r="F152" s="107"/>
      <c r="G152" s="107"/>
      <c r="H152" s="107"/>
      <c r="I152" s="107"/>
      <c r="J152" s="136"/>
      <c r="K152" s="206"/>
      <c r="L152" s="148"/>
    </row>
    <row r="153" spans="1:12" s="96" customFormat="1" ht="15.75" hidden="1">
      <c r="A153" s="207"/>
      <c r="B153" s="171"/>
      <c r="C153" s="110"/>
      <c r="D153" s="107">
        <v>0</v>
      </c>
      <c r="E153" s="107">
        <v>0</v>
      </c>
      <c r="F153" s="107"/>
      <c r="G153" s="107"/>
      <c r="H153" s="107"/>
      <c r="I153" s="107"/>
      <c r="J153" s="136"/>
      <c r="K153" s="206"/>
      <c r="L153" s="148"/>
    </row>
    <row r="154" spans="1:12" s="96" customFormat="1" ht="15.75" hidden="1">
      <c r="A154" s="207"/>
      <c r="B154" s="171"/>
      <c r="C154" s="110"/>
      <c r="D154" s="129"/>
      <c r="E154" s="129"/>
      <c r="F154" s="129"/>
      <c r="G154" s="107"/>
      <c r="H154" s="107"/>
      <c r="I154" s="107"/>
      <c r="J154" s="136"/>
      <c r="K154" s="123"/>
      <c r="L154" s="148"/>
    </row>
    <row r="155" spans="1:12" s="96" customFormat="1" ht="15.75" hidden="1">
      <c r="A155" s="207"/>
      <c r="B155" s="171"/>
      <c r="C155" s="110"/>
      <c r="D155" s="129"/>
      <c r="E155" s="129"/>
      <c r="F155" s="129"/>
      <c r="G155" s="107"/>
      <c r="H155" s="107"/>
      <c r="I155" s="107"/>
      <c r="J155" s="136"/>
      <c r="K155" s="123"/>
      <c r="L155" s="148"/>
    </row>
    <row r="156" spans="1:12" s="96" customFormat="1" ht="15.75" hidden="1">
      <c r="A156" s="207"/>
      <c r="B156" s="171"/>
      <c r="C156" s="110"/>
      <c r="D156" s="129"/>
      <c r="E156" s="129"/>
      <c r="F156" s="129"/>
      <c r="G156" s="107"/>
      <c r="H156" s="107"/>
      <c r="I156" s="107"/>
      <c r="J156" s="136"/>
      <c r="K156" s="123"/>
      <c r="L156" s="148"/>
    </row>
    <row r="157" spans="1:12" s="96" customFormat="1" ht="15.75" hidden="1">
      <c r="A157" s="207"/>
      <c r="B157" s="171"/>
      <c r="C157" s="110"/>
      <c r="D157" s="129"/>
      <c r="E157" s="129"/>
      <c r="F157" s="129"/>
      <c r="G157" s="107"/>
      <c r="H157" s="107"/>
      <c r="I157" s="107"/>
      <c r="J157" s="136"/>
      <c r="K157" s="123"/>
      <c r="L157" s="148"/>
    </row>
    <row r="158" spans="1:12" s="96" customFormat="1" ht="15.75" hidden="1">
      <c r="A158" s="207" t="s">
        <v>352</v>
      </c>
      <c r="B158" s="217"/>
      <c r="C158" s="110" t="s">
        <v>266</v>
      </c>
      <c r="D158" s="129" t="e">
        <f>E158+F158+P158+Q158+R158+S158+T158</f>
        <v>#DIV/0!</v>
      </c>
      <c r="E158" s="129"/>
      <c r="F158" s="129" t="e">
        <f t="shared" si="3"/>
        <v>#DIV/0!</v>
      </c>
      <c r="G158" s="107"/>
      <c r="H158" s="107"/>
      <c r="I158" s="107"/>
      <c r="J158" s="136"/>
      <c r="K158" s="123"/>
      <c r="L158" s="148"/>
    </row>
    <row r="159" spans="1:12" s="96" customFormat="1" ht="24" hidden="1">
      <c r="A159" s="207"/>
      <c r="B159" s="217"/>
      <c r="C159" s="110" t="s">
        <v>2</v>
      </c>
      <c r="D159" s="129" t="e">
        <f>E159+F159+P159+Q159+R159+S159+T159</f>
        <v>#DIV/0!</v>
      </c>
      <c r="E159" s="129"/>
      <c r="F159" s="129" t="e">
        <f t="shared" si="3"/>
        <v>#DIV/0!</v>
      </c>
      <c r="G159" s="107"/>
      <c r="H159" s="107"/>
      <c r="I159" s="107"/>
      <c r="J159" s="136"/>
      <c r="K159" s="123"/>
      <c r="L159" s="148"/>
    </row>
    <row r="160" spans="1:12" s="96" customFormat="1" ht="15.75" hidden="1">
      <c r="A160" s="207"/>
      <c r="B160" s="217"/>
      <c r="C160" s="110" t="s">
        <v>344</v>
      </c>
      <c r="D160" s="129" t="e">
        <f>E160+F160+P160+Q160+R160+S160+T160</f>
        <v>#DIV/0!</v>
      </c>
      <c r="E160" s="129"/>
      <c r="F160" s="129" t="e">
        <f t="shared" si="3"/>
        <v>#DIV/0!</v>
      </c>
      <c r="G160" s="107"/>
      <c r="H160" s="107"/>
      <c r="I160" s="107"/>
      <c r="J160" s="136"/>
      <c r="K160" s="123"/>
      <c r="L160" s="148"/>
    </row>
    <row r="161" spans="1:12" s="96" customFormat="1" ht="15.75" hidden="1">
      <c r="A161" s="207"/>
      <c r="B161" s="217"/>
      <c r="C161" s="110" t="s">
        <v>349</v>
      </c>
      <c r="D161" s="129"/>
      <c r="E161" s="129"/>
      <c r="F161" s="129" t="e">
        <f t="shared" si="3"/>
        <v>#DIV/0!</v>
      </c>
      <c r="G161" s="107"/>
      <c r="H161" s="107"/>
      <c r="I161" s="107"/>
      <c r="J161" s="136"/>
      <c r="K161" s="123"/>
      <c r="L161" s="148"/>
    </row>
    <row r="162" spans="1:12" s="96" customFormat="1" ht="15.75" hidden="1">
      <c r="A162" s="207"/>
      <c r="B162" s="217"/>
      <c r="C162" s="110" t="s">
        <v>345</v>
      </c>
      <c r="D162" s="129" t="e">
        <f>E162+F162+P162+Q162+R162+S162+T162</f>
        <v>#DIV/0!</v>
      </c>
      <c r="E162" s="129"/>
      <c r="F162" s="129" t="e">
        <f t="shared" si="3"/>
        <v>#DIV/0!</v>
      </c>
      <c r="G162" s="107"/>
      <c r="H162" s="107"/>
      <c r="I162" s="107"/>
      <c r="J162" s="136"/>
      <c r="K162" s="123"/>
      <c r="L162" s="148"/>
    </row>
    <row r="163" spans="1:12" s="96" customFormat="1" ht="60" hidden="1">
      <c r="A163" s="207"/>
      <c r="B163" s="217"/>
      <c r="C163" s="110" t="s">
        <v>346</v>
      </c>
      <c r="D163" s="129" t="e">
        <f>E163+F163+P163+Q163+R163+S163+T163</f>
        <v>#DIV/0!</v>
      </c>
      <c r="E163" s="129"/>
      <c r="F163" s="129" t="e">
        <f t="shared" si="3"/>
        <v>#DIV/0!</v>
      </c>
      <c r="G163" s="107"/>
      <c r="H163" s="107"/>
      <c r="I163" s="107"/>
      <c r="J163" s="136"/>
      <c r="K163" s="123"/>
      <c r="L163" s="148"/>
    </row>
    <row r="164" spans="1:12" s="96" customFormat="1" ht="15.75" hidden="1">
      <c r="A164" s="207" t="s">
        <v>354</v>
      </c>
      <c r="B164" s="217"/>
      <c r="C164" s="110" t="s">
        <v>266</v>
      </c>
      <c r="D164" s="129" t="e">
        <f>E164+F164+P164+Q164+R164+S164+T164</f>
        <v>#DIV/0!</v>
      </c>
      <c r="E164" s="129"/>
      <c r="F164" s="129" t="e">
        <f t="shared" si="3"/>
        <v>#DIV/0!</v>
      </c>
      <c r="G164" s="107"/>
      <c r="H164" s="107"/>
      <c r="I164" s="107"/>
      <c r="J164" s="136"/>
      <c r="K164" s="123"/>
      <c r="L164" s="148"/>
    </row>
    <row r="165" spans="1:12" s="96" customFormat="1" ht="24" hidden="1">
      <c r="A165" s="207"/>
      <c r="B165" s="217"/>
      <c r="C165" s="110" t="s">
        <v>2</v>
      </c>
      <c r="D165" s="129" t="e">
        <f>E165+F165+P165+Q165+R165+S165+T165</f>
        <v>#DIV/0!</v>
      </c>
      <c r="E165" s="129"/>
      <c r="F165" s="129" t="e">
        <f t="shared" si="3"/>
        <v>#DIV/0!</v>
      </c>
      <c r="G165" s="107"/>
      <c r="H165" s="107"/>
      <c r="I165" s="107"/>
      <c r="J165" s="136"/>
      <c r="K165" s="123"/>
      <c r="L165" s="148"/>
    </row>
    <row r="166" spans="1:12" s="96" customFormat="1" ht="15.75" hidden="1">
      <c r="A166" s="207"/>
      <c r="B166" s="217"/>
      <c r="C166" s="110" t="s">
        <v>344</v>
      </c>
      <c r="D166" s="129" t="e">
        <f>E166+F166+P166+Q166+R166+S166+T166</f>
        <v>#DIV/0!</v>
      </c>
      <c r="E166" s="129"/>
      <c r="F166" s="129" t="e">
        <f t="shared" si="3"/>
        <v>#DIV/0!</v>
      </c>
      <c r="G166" s="107"/>
      <c r="H166" s="107"/>
      <c r="I166" s="107"/>
      <c r="J166" s="136"/>
      <c r="K166" s="123"/>
      <c r="L166" s="148"/>
    </row>
    <row r="167" spans="1:12" s="96" customFormat="1" ht="15.75" hidden="1">
      <c r="A167" s="207"/>
      <c r="B167" s="217"/>
      <c r="C167" s="110" t="s">
        <v>349</v>
      </c>
      <c r="D167" s="129"/>
      <c r="E167" s="129"/>
      <c r="F167" s="129" t="e">
        <f t="shared" si="3"/>
        <v>#DIV/0!</v>
      </c>
      <c r="G167" s="107"/>
      <c r="H167" s="107"/>
      <c r="I167" s="107"/>
      <c r="J167" s="136"/>
      <c r="K167" s="123"/>
      <c r="L167" s="148"/>
    </row>
    <row r="168" spans="1:12" s="96" customFormat="1" ht="15.75" hidden="1">
      <c r="A168" s="207"/>
      <c r="B168" s="217"/>
      <c r="C168" s="110" t="s">
        <v>345</v>
      </c>
      <c r="D168" s="129" t="e">
        <f aca="true" t="shared" si="5" ref="D168:D176">E168+F168+P168+Q168+R168+S168+T168</f>
        <v>#DIV/0!</v>
      </c>
      <c r="E168" s="129"/>
      <c r="F168" s="129" t="e">
        <f t="shared" si="3"/>
        <v>#DIV/0!</v>
      </c>
      <c r="G168" s="107"/>
      <c r="H168" s="107"/>
      <c r="I168" s="107"/>
      <c r="J168" s="136"/>
      <c r="K168" s="123"/>
      <c r="L168" s="148"/>
    </row>
    <row r="169" spans="1:12" s="96" customFormat="1" ht="60" hidden="1">
      <c r="A169" s="207"/>
      <c r="B169" s="217"/>
      <c r="C169" s="110" t="s">
        <v>346</v>
      </c>
      <c r="D169" s="129" t="e">
        <f t="shared" si="5"/>
        <v>#DIV/0!</v>
      </c>
      <c r="E169" s="129"/>
      <c r="F169" s="129" t="e">
        <f t="shared" si="3"/>
        <v>#DIV/0!</v>
      </c>
      <c r="G169" s="107"/>
      <c r="H169" s="107"/>
      <c r="I169" s="107"/>
      <c r="J169" s="136"/>
      <c r="K169" s="123"/>
      <c r="L169" s="148"/>
    </row>
    <row r="170" spans="1:12" s="96" customFormat="1" ht="15.75" hidden="1">
      <c r="A170" s="207" t="s">
        <v>358</v>
      </c>
      <c r="B170" s="171"/>
      <c r="C170" s="110" t="s">
        <v>266</v>
      </c>
      <c r="D170" s="129" t="e">
        <f t="shared" si="5"/>
        <v>#DIV/0!</v>
      </c>
      <c r="E170" s="129"/>
      <c r="F170" s="129" t="e">
        <f t="shared" si="3"/>
        <v>#DIV/0!</v>
      </c>
      <c r="G170" s="107"/>
      <c r="H170" s="107"/>
      <c r="I170" s="107"/>
      <c r="J170" s="136"/>
      <c r="K170" s="123"/>
      <c r="L170" s="148"/>
    </row>
    <row r="171" spans="1:12" s="96" customFormat="1" ht="15.75" hidden="1">
      <c r="A171" s="207"/>
      <c r="B171" s="171"/>
      <c r="C171" s="110" t="s">
        <v>267</v>
      </c>
      <c r="D171" s="129" t="e">
        <f t="shared" si="5"/>
        <v>#DIV/0!</v>
      </c>
      <c r="E171" s="129"/>
      <c r="F171" s="129" t="e">
        <f t="shared" si="3"/>
        <v>#DIV/0!</v>
      </c>
      <c r="G171" s="107"/>
      <c r="H171" s="107"/>
      <c r="I171" s="107"/>
      <c r="J171" s="136"/>
      <c r="K171" s="123"/>
      <c r="L171" s="148"/>
    </row>
    <row r="172" spans="1:12" s="96" customFormat="1" ht="15.75" hidden="1">
      <c r="A172" s="207" t="s">
        <v>359</v>
      </c>
      <c r="B172" s="171"/>
      <c r="C172" s="110" t="s">
        <v>266</v>
      </c>
      <c r="D172" s="129" t="e">
        <f t="shared" si="5"/>
        <v>#DIV/0!</v>
      </c>
      <c r="E172" s="129"/>
      <c r="F172" s="129" t="e">
        <f t="shared" si="3"/>
        <v>#DIV/0!</v>
      </c>
      <c r="G172" s="107"/>
      <c r="H172" s="107"/>
      <c r="I172" s="107"/>
      <c r="J172" s="136"/>
      <c r="K172" s="123"/>
      <c r="L172" s="148"/>
    </row>
    <row r="173" spans="1:12" s="96" customFormat="1" ht="15.75" hidden="1">
      <c r="A173" s="207"/>
      <c r="B173" s="171"/>
      <c r="C173" s="110" t="s">
        <v>267</v>
      </c>
      <c r="D173" s="129" t="e">
        <f t="shared" si="5"/>
        <v>#DIV/0!</v>
      </c>
      <c r="E173" s="129"/>
      <c r="F173" s="129" t="e">
        <f t="shared" si="3"/>
        <v>#DIV/0!</v>
      </c>
      <c r="G173" s="107"/>
      <c r="H173" s="107"/>
      <c r="I173" s="107"/>
      <c r="J173" s="136"/>
      <c r="K173" s="123"/>
      <c r="L173" s="148"/>
    </row>
    <row r="174" spans="1:12" s="96" customFormat="1" ht="15.75" hidden="1">
      <c r="A174" s="207" t="s">
        <v>360</v>
      </c>
      <c r="B174" s="171"/>
      <c r="C174" s="110" t="s">
        <v>266</v>
      </c>
      <c r="D174" s="129" t="e">
        <f t="shared" si="5"/>
        <v>#DIV/0!</v>
      </c>
      <c r="E174" s="129"/>
      <c r="F174" s="129" t="e">
        <f t="shared" si="3"/>
        <v>#DIV/0!</v>
      </c>
      <c r="G174" s="107"/>
      <c r="H174" s="107"/>
      <c r="I174" s="107"/>
      <c r="J174" s="136"/>
      <c r="K174" s="123"/>
      <c r="L174" s="148"/>
    </row>
    <row r="175" spans="1:12" s="96" customFormat="1" ht="24" hidden="1">
      <c r="A175" s="207"/>
      <c r="B175" s="171"/>
      <c r="C175" s="110" t="s">
        <v>2</v>
      </c>
      <c r="D175" s="129" t="e">
        <f t="shared" si="5"/>
        <v>#DIV/0!</v>
      </c>
      <c r="E175" s="129"/>
      <c r="F175" s="129" t="e">
        <f t="shared" si="3"/>
        <v>#DIV/0!</v>
      </c>
      <c r="G175" s="107"/>
      <c r="H175" s="107"/>
      <c r="I175" s="107"/>
      <c r="J175" s="136"/>
      <c r="K175" s="123"/>
      <c r="L175" s="148"/>
    </row>
    <row r="176" spans="1:12" s="96" customFormat="1" ht="15.75" hidden="1">
      <c r="A176" s="207"/>
      <c r="B176" s="171"/>
      <c r="C176" s="110" t="s">
        <v>348</v>
      </c>
      <c r="D176" s="129" t="e">
        <f t="shared" si="5"/>
        <v>#DIV/0!</v>
      </c>
      <c r="E176" s="129"/>
      <c r="F176" s="129" t="e">
        <f t="shared" si="3"/>
        <v>#DIV/0!</v>
      </c>
      <c r="G176" s="107"/>
      <c r="H176" s="107"/>
      <c r="I176" s="107"/>
      <c r="J176" s="136"/>
      <c r="K176" s="123"/>
      <c r="L176" s="148"/>
    </row>
    <row r="177" spans="1:12" s="96" customFormat="1" ht="15.75" hidden="1">
      <c r="A177" s="207"/>
      <c r="B177" s="171"/>
      <c r="C177" s="110" t="s">
        <v>349</v>
      </c>
      <c r="D177" s="129"/>
      <c r="E177" s="129"/>
      <c r="F177" s="129" t="e">
        <f t="shared" si="3"/>
        <v>#DIV/0!</v>
      </c>
      <c r="G177" s="107"/>
      <c r="H177" s="107"/>
      <c r="I177" s="107"/>
      <c r="J177" s="136"/>
      <c r="K177" s="123"/>
      <c r="L177" s="148"/>
    </row>
    <row r="178" spans="1:12" s="96" customFormat="1" ht="15.75" hidden="1">
      <c r="A178" s="207"/>
      <c r="B178" s="171"/>
      <c r="C178" s="110" t="s">
        <v>345</v>
      </c>
      <c r="D178" s="129" t="e">
        <f>E178+F178+P178+Q178+R178+S178+T178</f>
        <v>#DIV/0!</v>
      </c>
      <c r="E178" s="129"/>
      <c r="F178" s="129" t="e">
        <f t="shared" si="3"/>
        <v>#DIV/0!</v>
      </c>
      <c r="G178" s="107"/>
      <c r="H178" s="107"/>
      <c r="I178" s="107"/>
      <c r="J178" s="136"/>
      <c r="K178" s="123"/>
      <c r="L178" s="148"/>
    </row>
    <row r="179" spans="1:12" s="96" customFormat="1" ht="60" hidden="1">
      <c r="A179" s="207"/>
      <c r="B179" s="171"/>
      <c r="C179" s="110" t="s">
        <v>346</v>
      </c>
      <c r="D179" s="129" t="e">
        <f>E179+F179+P179+Q179+R179+S179+T179</f>
        <v>#DIV/0!</v>
      </c>
      <c r="E179" s="129"/>
      <c r="F179" s="129" t="e">
        <f t="shared" si="3"/>
        <v>#DIV/0!</v>
      </c>
      <c r="G179" s="107"/>
      <c r="H179" s="107"/>
      <c r="I179" s="107"/>
      <c r="J179" s="136"/>
      <c r="K179" s="123"/>
      <c r="L179" s="148"/>
    </row>
    <row r="180" spans="1:12" s="96" customFormat="1" ht="15.75" customHeight="1">
      <c r="A180" s="207" t="s">
        <v>264</v>
      </c>
      <c r="B180" s="171" t="s">
        <v>469</v>
      </c>
      <c r="C180" s="109" t="s">
        <v>266</v>
      </c>
      <c r="D180" s="106">
        <f>D181</f>
        <v>1000.3</v>
      </c>
      <c r="E180" s="106">
        <f>E181</f>
        <v>0</v>
      </c>
      <c r="F180" s="106">
        <f t="shared" si="3"/>
        <v>0</v>
      </c>
      <c r="G180" s="106">
        <f>G181</f>
        <v>0</v>
      </c>
      <c r="H180" s="106">
        <f>H181</f>
        <v>1000.3</v>
      </c>
      <c r="I180" s="106">
        <f>I181</f>
        <v>0</v>
      </c>
      <c r="J180" s="137"/>
      <c r="K180" s="214" t="s">
        <v>371</v>
      </c>
      <c r="L180" s="148"/>
    </row>
    <row r="181" spans="1:12" s="96" customFormat="1" ht="15.75">
      <c r="A181" s="207"/>
      <c r="B181" s="171"/>
      <c r="C181" s="110" t="s">
        <v>256</v>
      </c>
      <c r="D181" s="107">
        <f>D184</f>
        <v>1000.3</v>
      </c>
      <c r="E181" s="107">
        <f>E182</f>
        <v>0</v>
      </c>
      <c r="F181" s="107">
        <f t="shared" si="3"/>
        <v>0</v>
      </c>
      <c r="G181" s="107">
        <f>G184</f>
        <v>0</v>
      </c>
      <c r="H181" s="107">
        <f>H184</f>
        <v>1000.3</v>
      </c>
      <c r="I181" s="107">
        <f>I184</f>
        <v>0</v>
      </c>
      <c r="J181" s="130"/>
      <c r="K181" s="215"/>
      <c r="L181" s="148"/>
    </row>
    <row r="182" spans="1:12" s="96" customFormat="1" ht="15.75">
      <c r="A182" s="207"/>
      <c r="B182" s="171"/>
      <c r="C182" s="110" t="s">
        <v>345</v>
      </c>
      <c r="D182" s="107">
        <f>D186+D188+D190</f>
        <v>1000.3</v>
      </c>
      <c r="E182" s="107">
        <f>E186+E188+E190</f>
        <v>0</v>
      </c>
      <c r="F182" s="107">
        <f t="shared" si="3"/>
        <v>0</v>
      </c>
      <c r="G182" s="107"/>
      <c r="H182" s="107"/>
      <c r="I182" s="107"/>
      <c r="J182" s="130"/>
      <c r="K182" s="215"/>
      <c r="L182" s="148"/>
    </row>
    <row r="183" spans="1:12" s="96" customFormat="1" ht="36">
      <c r="A183" s="207"/>
      <c r="B183" s="171"/>
      <c r="C183" s="110" t="s">
        <v>361</v>
      </c>
      <c r="D183" s="107">
        <f>D191</f>
        <v>0</v>
      </c>
      <c r="E183" s="107">
        <f>E191</f>
        <v>0</v>
      </c>
      <c r="F183" s="107">
        <v>0</v>
      </c>
      <c r="G183" s="107"/>
      <c r="H183" s="107"/>
      <c r="I183" s="107"/>
      <c r="J183" s="130"/>
      <c r="K183" s="215"/>
      <c r="L183" s="148"/>
    </row>
    <row r="184" spans="1:12" s="96" customFormat="1" ht="15.75">
      <c r="A184" s="207" t="s">
        <v>362</v>
      </c>
      <c r="B184" s="171" t="s">
        <v>363</v>
      </c>
      <c r="C184" s="109" t="s">
        <v>266</v>
      </c>
      <c r="D184" s="106">
        <f>D186</f>
        <v>1000.3</v>
      </c>
      <c r="E184" s="106">
        <f>E186</f>
        <v>0</v>
      </c>
      <c r="F184" s="106">
        <f t="shared" si="3"/>
        <v>0</v>
      </c>
      <c r="G184" s="106">
        <f>G186</f>
        <v>0</v>
      </c>
      <c r="H184" s="106">
        <f>H186</f>
        <v>1000.3</v>
      </c>
      <c r="I184" s="106">
        <f>I186</f>
        <v>0</v>
      </c>
      <c r="J184" s="137"/>
      <c r="K184" s="215"/>
      <c r="L184" s="148"/>
    </row>
    <row r="185" spans="1:12" s="96" customFormat="1" ht="15.75">
      <c r="A185" s="207"/>
      <c r="B185" s="171"/>
      <c r="C185" s="110" t="s">
        <v>256</v>
      </c>
      <c r="D185" s="107">
        <v>1000.3</v>
      </c>
      <c r="E185" s="107">
        <v>0</v>
      </c>
      <c r="F185" s="107">
        <f t="shared" si="3"/>
        <v>0</v>
      </c>
      <c r="G185" s="107">
        <v>0</v>
      </c>
      <c r="H185" s="107">
        <v>1000.3</v>
      </c>
      <c r="I185" s="107">
        <v>0</v>
      </c>
      <c r="J185" s="130"/>
      <c r="K185" s="215"/>
      <c r="L185" s="148"/>
    </row>
    <row r="186" spans="1:12" s="96" customFormat="1" ht="36">
      <c r="A186" s="207"/>
      <c r="B186" s="171"/>
      <c r="C186" s="110" t="s">
        <v>294</v>
      </c>
      <c r="D186" s="107">
        <v>1000.3</v>
      </c>
      <c r="E186" s="107">
        <v>0</v>
      </c>
      <c r="F186" s="107">
        <f t="shared" si="3"/>
        <v>0</v>
      </c>
      <c r="G186" s="107">
        <v>0</v>
      </c>
      <c r="H186" s="107">
        <v>1000.3</v>
      </c>
      <c r="I186" s="107">
        <v>0</v>
      </c>
      <c r="J186" s="130"/>
      <c r="K186" s="216"/>
      <c r="L186" s="148"/>
    </row>
    <row r="187" spans="1:12" s="96" customFormat="1" ht="15.75" customHeight="1" hidden="1">
      <c r="A187" s="207" t="s">
        <v>364</v>
      </c>
      <c r="B187" s="171"/>
      <c r="C187" s="110" t="s">
        <v>266</v>
      </c>
      <c r="D187" s="107">
        <f>D188</f>
        <v>0</v>
      </c>
      <c r="E187" s="107">
        <f>E188</f>
        <v>0</v>
      </c>
      <c r="F187" s="107">
        <v>0</v>
      </c>
      <c r="G187" s="107"/>
      <c r="H187" s="107"/>
      <c r="I187" s="107"/>
      <c r="J187" s="130"/>
      <c r="K187" s="139"/>
      <c r="L187" s="148"/>
    </row>
    <row r="188" spans="1:12" s="96" customFormat="1" ht="15.75" customHeight="1" hidden="1">
      <c r="A188" s="207"/>
      <c r="B188" s="171"/>
      <c r="C188" s="110" t="s">
        <v>256</v>
      </c>
      <c r="D188" s="107">
        <v>0</v>
      </c>
      <c r="E188" s="107">
        <v>0</v>
      </c>
      <c r="F188" s="107">
        <v>0</v>
      </c>
      <c r="G188" s="107"/>
      <c r="H188" s="107"/>
      <c r="I188" s="107"/>
      <c r="J188" s="130"/>
      <c r="K188" s="139"/>
      <c r="L188" s="148"/>
    </row>
    <row r="189" spans="1:12" s="96" customFormat="1" ht="15.75" customHeight="1" hidden="1">
      <c r="A189" s="207" t="s">
        <v>365</v>
      </c>
      <c r="B189" s="171"/>
      <c r="C189" s="110" t="s">
        <v>266</v>
      </c>
      <c r="D189" s="107">
        <f>D190</f>
        <v>0</v>
      </c>
      <c r="E189" s="107">
        <f>E190</f>
        <v>0</v>
      </c>
      <c r="F189" s="107">
        <v>0</v>
      </c>
      <c r="G189" s="107"/>
      <c r="H189" s="107"/>
      <c r="I189" s="107"/>
      <c r="J189" s="130"/>
      <c r="K189" s="139"/>
      <c r="L189" s="148"/>
    </row>
    <row r="190" spans="1:12" s="96" customFormat="1" ht="15.75" customHeight="1" hidden="1">
      <c r="A190" s="207"/>
      <c r="B190" s="171"/>
      <c r="C190" s="110" t="s">
        <v>256</v>
      </c>
      <c r="D190" s="107">
        <v>0</v>
      </c>
      <c r="E190" s="107">
        <v>0</v>
      </c>
      <c r="F190" s="107">
        <v>0</v>
      </c>
      <c r="G190" s="107"/>
      <c r="H190" s="107"/>
      <c r="I190" s="107"/>
      <c r="J190" s="130"/>
      <c r="K190" s="139"/>
      <c r="L190" s="148"/>
    </row>
    <row r="191" spans="1:12" s="96" customFormat="1" ht="36" customHeight="1" hidden="1">
      <c r="A191" s="207"/>
      <c r="B191" s="171"/>
      <c r="C191" s="110" t="s">
        <v>361</v>
      </c>
      <c r="D191" s="107">
        <v>0</v>
      </c>
      <c r="E191" s="107">
        <v>0</v>
      </c>
      <c r="F191" s="107">
        <v>0</v>
      </c>
      <c r="G191" s="107"/>
      <c r="H191" s="107"/>
      <c r="I191" s="107"/>
      <c r="J191" s="130"/>
      <c r="K191" s="139"/>
      <c r="L191" s="148"/>
    </row>
    <row r="192" spans="1:12" s="96" customFormat="1" ht="15.75" customHeight="1">
      <c r="A192" s="212" t="s">
        <v>366</v>
      </c>
      <c r="B192" s="212"/>
      <c r="C192" s="108" t="s">
        <v>266</v>
      </c>
      <c r="D192" s="105">
        <f>D120+D126+D144+D180</f>
        <v>5752.900000000001</v>
      </c>
      <c r="E192" s="105">
        <f>E120+E126+E144+E180</f>
        <v>1492.5</v>
      </c>
      <c r="F192" s="105">
        <f>E192/D192*100</f>
        <v>25.943437222965805</v>
      </c>
      <c r="G192" s="105">
        <f>G194</f>
        <v>32</v>
      </c>
      <c r="H192" s="105">
        <f>H194</f>
        <v>1000.3</v>
      </c>
      <c r="I192" s="105">
        <f>I194</f>
        <v>3228.1</v>
      </c>
      <c r="J192" s="137"/>
      <c r="K192" s="210"/>
      <c r="L192" s="148"/>
    </row>
    <row r="193" spans="1:12" s="96" customFormat="1" ht="16.5" customHeight="1">
      <c r="A193" s="212"/>
      <c r="B193" s="212"/>
      <c r="C193" s="110" t="s">
        <v>2</v>
      </c>
      <c r="D193" s="107">
        <v>0</v>
      </c>
      <c r="E193" s="107">
        <f>E145+E127</f>
        <v>0</v>
      </c>
      <c r="F193" s="107">
        <v>0</v>
      </c>
      <c r="G193" s="107"/>
      <c r="H193" s="107"/>
      <c r="I193" s="107"/>
      <c r="J193" s="130"/>
      <c r="K193" s="220"/>
      <c r="L193" s="148"/>
    </row>
    <row r="194" spans="1:12" s="96" customFormat="1" ht="15.75">
      <c r="A194" s="212"/>
      <c r="B194" s="212"/>
      <c r="C194" s="110" t="s">
        <v>348</v>
      </c>
      <c r="D194" s="107">
        <f>D185+D152+D128</f>
        <v>5752.900000000001</v>
      </c>
      <c r="E194" s="107">
        <f>E122+E128+E146+E182</f>
        <v>1492.5</v>
      </c>
      <c r="F194" s="107">
        <f>E194/D194*100</f>
        <v>25.943437222965805</v>
      </c>
      <c r="G194" s="107">
        <f>G185+G152+G128</f>
        <v>32</v>
      </c>
      <c r="H194" s="107">
        <f>H185+H152+H128</f>
        <v>1000.3</v>
      </c>
      <c r="I194" s="107">
        <f>I185+I152+I128</f>
        <v>3228.1</v>
      </c>
      <c r="J194" s="130"/>
      <c r="K194" s="211"/>
      <c r="L194" s="148"/>
    </row>
    <row r="195" spans="1:12" s="96" customFormat="1" ht="15.75" hidden="1">
      <c r="A195" s="122"/>
      <c r="B195" s="122"/>
      <c r="C195" s="110" t="s">
        <v>349</v>
      </c>
      <c r="D195" s="130"/>
      <c r="E195" s="130"/>
      <c r="F195" s="130"/>
      <c r="G195" s="130"/>
      <c r="H195" s="130"/>
      <c r="I195" s="130"/>
      <c r="J195" s="130"/>
      <c r="K195" s="123"/>
      <c r="L195" s="148"/>
    </row>
    <row r="196" spans="1:12" s="96" customFormat="1" ht="15.75" hidden="1">
      <c r="A196" s="122"/>
      <c r="B196" s="122"/>
      <c r="C196" s="110" t="s">
        <v>345</v>
      </c>
      <c r="D196" s="130" t="e">
        <f>E196+F196+P196+Q196+R196+S196+T196</f>
        <v>#DIV/0!</v>
      </c>
      <c r="E196" s="130">
        <f>E148+E182+E130</f>
        <v>1492.5</v>
      </c>
      <c r="F196" s="130" t="e">
        <f>F148+F182+F130</f>
        <v>#DIV/0!</v>
      </c>
      <c r="G196" s="130"/>
      <c r="H196" s="130"/>
      <c r="I196" s="130"/>
      <c r="J196" s="130"/>
      <c r="K196" s="123"/>
      <c r="L196" s="148"/>
    </row>
    <row r="197" spans="1:12" s="96" customFormat="1" ht="60" hidden="1">
      <c r="A197" s="122"/>
      <c r="B197" s="122"/>
      <c r="C197" s="110" t="s">
        <v>346</v>
      </c>
      <c r="D197" s="130" t="e">
        <f>E197+F197+P197+Q197+R197+S197+T197</f>
        <v>#DIV/0!</v>
      </c>
      <c r="E197" s="130">
        <f>E149+E183+E131</f>
        <v>0</v>
      </c>
      <c r="F197" s="130" t="e">
        <f>F149+F183+F131</f>
        <v>#DIV/0!</v>
      </c>
      <c r="G197" s="130"/>
      <c r="H197" s="130"/>
      <c r="I197" s="130"/>
      <c r="J197" s="130"/>
      <c r="K197" s="123"/>
      <c r="L197" s="148"/>
    </row>
    <row r="198" spans="1:12" s="96" customFormat="1" ht="36" hidden="1">
      <c r="A198" s="122"/>
      <c r="B198" s="122"/>
      <c r="C198" s="110" t="s">
        <v>361</v>
      </c>
      <c r="D198" s="130">
        <f>D186+D153+D139+D137+D134</f>
        <v>5752.9</v>
      </c>
      <c r="E198" s="130">
        <f>E183</f>
        <v>0</v>
      </c>
      <c r="F198" s="130">
        <f>F183</f>
        <v>0</v>
      </c>
      <c r="G198" s="130">
        <f>G186+G153+G139+G137+G134</f>
        <v>32</v>
      </c>
      <c r="H198" s="130">
        <f>H186+H153+H139+H137+H134</f>
        <v>1000.3</v>
      </c>
      <c r="I198" s="130">
        <f>I186+I153+I139+I137+I134</f>
        <v>3228.1</v>
      </c>
      <c r="J198" s="130"/>
      <c r="K198" s="123"/>
      <c r="L198" s="148"/>
    </row>
    <row r="199" spans="1:12" s="96" customFormat="1" ht="15.75" customHeight="1">
      <c r="A199" s="208" t="s">
        <v>373</v>
      </c>
      <c r="B199" s="208"/>
      <c r="C199" s="208"/>
      <c r="D199" s="208"/>
      <c r="E199" s="208"/>
      <c r="F199" s="208"/>
      <c r="G199" s="208"/>
      <c r="H199" s="208"/>
      <c r="I199" s="208"/>
      <c r="J199" s="208"/>
      <c r="K199" s="208"/>
      <c r="L199" s="148"/>
    </row>
    <row r="200" spans="1:12" s="96" customFormat="1" ht="15.75">
      <c r="A200" s="207" t="s">
        <v>92</v>
      </c>
      <c r="B200" s="171" t="s">
        <v>470</v>
      </c>
      <c r="C200" s="112" t="s">
        <v>266</v>
      </c>
      <c r="D200" s="106">
        <v>0</v>
      </c>
      <c r="E200" s="131">
        <v>0</v>
      </c>
      <c r="F200" s="131">
        <v>0</v>
      </c>
      <c r="G200" s="131">
        <f>G200:K224</f>
        <v>0</v>
      </c>
      <c r="H200" s="131">
        <v>0</v>
      </c>
      <c r="I200" s="131">
        <v>0</v>
      </c>
      <c r="J200" s="131"/>
      <c r="K200" s="229"/>
      <c r="L200" s="148"/>
    </row>
    <row r="201" spans="1:12" s="96" customFormat="1" ht="12.75" customHeight="1">
      <c r="A201" s="207"/>
      <c r="B201" s="171"/>
      <c r="C201" s="111" t="s">
        <v>2</v>
      </c>
      <c r="D201" s="107">
        <v>0</v>
      </c>
      <c r="E201" s="132">
        <v>0</v>
      </c>
      <c r="F201" s="132">
        <v>0</v>
      </c>
      <c r="G201" s="132">
        <v>0</v>
      </c>
      <c r="H201" s="132">
        <v>0</v>
      </c>
      <c r="I201" s="132">
        <v>0</v>
      </c>
      <c r="J201" s="132"/>
      <c r="K201" s="230"/>
      <c r="L201" s="148"/>
    </row>
    <row r="202" spans="1:12" s="96" customFormat="1" ht="15.75">
      <c r="A202" s="207"/>
      <c r="B202" s="171"/>
      <c r="C202" s="111" t="s">
        <v>344</v>
      </c>
      <c r="D202" s="107">
        <v>0</v>
      </c>
      <c r="E202" s="132">
        <v>0</v>
      </c>
      <c r="F202" s="132">
        <v>0</v>
      </c>
      <c r="G202" s="132">
        <v>0</v>
      </c>
      <c r="H202" s="132">
        <v>0</v>
      </c>
      <c r="I202" s="132">
        <v>0</v>
      </c>
      <c r="J202" s="132"/>
      <c r="K202" s="231"/>
      <c r="L202" s="148"/>
    </row>
    <row r="203" spans="1:12" s="96" customFormat="1" ht="15.75" hidden="1">
      <c r="A203" s="111"/>
      <c r="B203" s="122"/>
      <c r="C203" s="111" t="s">
        <v>36</v>
      </c>
      <c r="D203" s="107"/>
      <c r="E203" s="132">
        <v>0</v>
      </c>
      <c r="F203" s="132">
        <v>0</v>
      </c>
      <c r="G203" s="132">
        <v>0</v>
      </c>
      <c r="H203" s="132">
        <v>0</v>
      </c>
      <c r="I203" s="132">
        <v>0</v>
      </c>
      <c r="J203" s="132"/>
      <c r="K203" s="140"/>
      <c r="L203" s="148"/>
    </row>
    <row r="204" spans="1:12" s="96" customFormat="1" ht="15.75" hidden="1">
      <c r="A204" s="111"/>
      <c r="B204" s="122"/>
      <c r="C204" s="111" t="s">
        <v>345</v>
      </c>
      <c r="D204" s="107">
        <v>0</v>
      </c>
      <c r="E204" s="132">
        <v>0</v>
      </c>
      <c r="F204" s="132">
        <v>0</v>
      </c>
      <c r="G204" s="132">
        <v>0</v>
      </c>
      <c r="H204" s="132">
        <v>0</v>
      </c>
      <c r="I204" s="132">
        <v>0</v>
      </c>
      <c r="J204" s="132"/>
      <c r="K204" s="140"/>
      <c r="L204" s="148"/>
    </row>
    <row r="205" spans="1:12" s="96" customFormat="1" ht="60" hidden="1">
      <c r="A205" s="111"/>
      <c r="B205" s="122"/>
      <c r="C205" s="111" t="s">
        <v>346</v>
      </c>
      <c r="D205" s="107">
        <v>0</v>
      </c>
      <c r="E205" s="132">
        <v>0</v>
      </c>
      <c r="F205" s="132">
        <v>0</v>
      </c>
      <c r="G205" s="132">
        <v>0</v>
      </c>
      <c r="H205" s="132">
        <v>0</v>
      </c>
      <c r="I205" s="132">
        <v>0</v>
      </c>
      <c r="J205" s="132"/>
      <c r="K205" s="140"/>
      <c r="L205" s="148"/>
    </row>
    <row r="206" spans="1:12" s="96" customFormat="1" ht="15.75">
      <c r="A206" s="207" t="s">
        <v>265</v>
      </c>
      <c r="B206" s="171" t="s">
        <v>471</v>
      </c>
      <c r="C206" s="112" t="s">
        <v>266</v>
      </c>
      <c r="D206" s="106">
        <v>0</v>
      </c>
      <c r="E206" s="131">
        <v>0</v>
      </c>
      <c r="F206" s="131">
        <v>0</v>
      </c>
      <c r="G206" s="131">
        <v>0</v>
      </c>
      <c r="H206" s="131">
        <v>0</v>
      </c>
      <c r="I206" s="131">
        <v>0</v>
      </c>
      <c r="J206" s="131"/>
      <c r="K206" s="229"/>
      <c r="L206" s="148"/>
    </row>
    <row r="207" spans="1:12" s="96" customFormat="1" ht="12.75" customHeight="1">
      <c r="A207" s="207"/>
      <c r="B207" s="171"/>
      <c r="C207" s="111" t="s">
        <v>2</v>
      </c>
      <c r="D207" s="107">
        <v>0</v>
      </c>
      <c r="E207" s="132">
        <v>0</v>
      </c>
      <c r="F207" s="132">
        <v>0</v>
      </c>
      <c r="G207" s="132">
        <v>0</v>
      </c>
      <c r="H207" s="132">
        <v>0</v>
      </c>
      <c r="I207" s="132">
        <v>0</v>
      </c>
      <c r="J207" s="132"/>
      <c r="K207" s="230"/>
      <c r="L207" s="148"/>
    </row>
    <row r="208" spans="1:12" s="96" customFormat="1" ht="15.75">
      <c r="A208" s="207"/>
      <c r="B208" s="171"/>
      <c r="C208" s="111" t="s">
        <v>344</v>
      </c>
      <c r="D208" s="107">
        <v>0</v>
      </c>
      <c r="E208" s="132">
        <v>0</v>
      </c>
      <c r="F208" s="132">
        <v>0</v>
      </c>
      <c r="G208" s="132">
        <v>0</v>
      </c>
      <c r="H208" s="132">
        <v>0</v>
      </c>
      <c r="I208" s="132">
        <v>0</v>
      </c>
      <c r="J208" s="132"/>
      <c r="K208" s="231"/>
      <c r="L208" s="148"/>
    </row>
    <row r="209" spans="1:12" s="96" customFormat="1" ht="15.75" hidden="1">
      <c r="A209" s="111"/>
      <c r="B209" s="122"/>
      <c r="C209" s="111" t="s">
        <v>36</v>
      </c>
      <c r="D209" s="107"/>
      <c r="E209" s="132">
        <v>0</v>
      </c>
      <c r="F209" s="132">
        <v>0</v>
      </c>
      <c r="G209" s="132">
        <v>0</v>
      </c>
      <c r="H209" s="132">
        <v>0</v>
      </c>
      <c r="I209" s="132">
        <v>0</v>
      </c>
      <c r="J209" s="132"/>
      <c r="K209" s="140"/>
      <c r="L209" s="148"/>
    </row>
    <row r="210" spans="1:12" s="96" customFormat="1" ht="15.75" hidden="1">
      <c r="A210" s="111"/>
      <c r="B210" s="122"/>
      <c r="C210" s="111" t="s">
        <v>345</v>
      </c>
      <c r="D210" s="107">
        <v>0</v>
      </c>
      <c r="E210" s="132">
        <v>0</v>
      </c>
      <c r="F210" s="132">
        <v>0</v>
      </c>
      <c r="G210" s="132">
        <v>0</v>
      </c>
      <c r="H210" s="132">
        <v>0</v>
      </c>
      <c r="I210" s="132">
        <v>0</v>
      </c>
      <c r="J210" s="132"/>
      <c r="K210" s="140"/>
      <c r="L210" s="148"/>
    </row>
    <row r="211" spans="1:12" s="96" customFormat="1" ht="60" hidden="1">
      <c r="A211" s="111"/>
      <c r="B211" s="122"/>
      <c r="C211" s="111" t="s">
        <v>346</v>
      </c>
      <c r="D211" s="107">
        <v>0</v>
      </c>
      <c r="E211" s="132">
        <v>0</v>
      </c>
      <c r="F211" s="132">
        <v>0</v>
      </c>
      <c r="G211" s="132">
        <v>0</v>
      </c>
      <c r="H211" s="132">
        <v>0</v>
      </c>
      <c r="I211" s="132">
        <v>0</v>
      </c>
      <c r="J211" s="132"/>
      <c r="K211" s="140"/>
      <c r="L211" s="148"/>
    </row>
    <row r="212" spans="1:12" s="96" customFormat="1" ht="15.75" customHeight="1">
      <c r="A212" s="207" t="s">
        <v>374</v>
      </c>
      <c r="B212" s="171" t="s">
        <v>472</v>
      </c>
      <c r="C212" s="112" t="s">
        <v>266</v>
      </c>
      <c r="D212" s="106">
        <v>0</v>
      </c>
      <c r="E212" s="131">
        <v>0</v>
      </c>
      <c r="F212" s="131">
        <v>0</v>
      </c>
      <c r="G212" s="131">
        <v>0</v>
      </c>
      <c r="H212" s="131">
        <v>0</v>
      </c>
      <c r="I212" s="131">
        <v>0</v>
      </c>
      <c r="J212" s="131"/>
      <c r="K212" s="229"/>
      <c r="L212" s="148"/>
    </row>
    <row r="213" spans="1:12" s="96" customFormat="1" ht="12" customHeight="1">
      <c r="A213" s="207"/>
      <c r="B213" s="171"/>
      <c r="C213" s="111" t="s">
        <v>2</v>
      </c>
      <c r="D213" s="107">
        <v>0</v>
      </c>
      <c r="E213" s="132">
        <v>0</v>
      </c>
      <c r="F213" s="132">
        <v>0</v>
      </c>
      <c r="G213" s="132">
        <v>0</v>
      </c>
      <c r="H213" s="132">
        <v>0</v>
      </c>
      <c r="I213" s="132">
        <v>0</v>
      </c>
      <c r="J213" s="132"/>
      <c r="K213" s="230"/>
      <c r="L213" s="148"/>
    </row>
    <row r="214" spans="1:12" s="96" customFormat="1" ht="15.75">
      <c r="A214" s="207"/>
      <c r="B214" s="171"/>
      <c r="C214" s="111" t="s">
        <v>344</v>
      </c>
      <c r="D214" s="107">
        <v>0</v>
      </c>
      <c r="E214" s="132">
        <v>0</v>
      </c>
      <c r="F214" s="100">
        <v>0</v>
      </c>
      <c r="G214" s="132">
        <v>0</v>
      </c>
      <c r="H214" s="132">
        <v>0</v>
      </c>
      <c r="I214" s="132">
        <v>0</v>
      </c>
      <c r="J214" s="132"/>
      <c r="K214" s="231"/>
      <c r="L214" s="148"/>
    </row>
    <row r="215" spans="1:12" s="96" customFormat="1" ht="15.75" hidden="1">
      <c r="A215" s="111"/>
      <c r="B215" s="122"/>
      <c r="C215" s="111" t="s">
        <v>36</v>
      </c>
      <c r="D215" s="107"/>
      <c r="E215" s="132"/>
      <c r="F215" s="100" t="e">
        <f aca="true" t="shared" si="6" ref="F215:F224">E215/D215*100</f>
        <v>#DIV/0!</v>
      </c>
      <c r="G215" s="100"/>
      <c r="H215" s="100"/>
      <c r="I215" s="100"/>
      <c r="J215" s="100"/>
      <c r="K215" s="140"/>
      <c r="L215" s="148"/>
    </row>
    <row r="216" spans="1:12" s="96" customFormat="1" ht="15.75" hidden="1">
      <c r="A216" s="111"/>
      <c r="B216" s="122"/>
      <c r="C216" s="111" t="s">
        <v>345</v>
      </c>
      <c r="D216" s="107">
        <v>0</v>
      </c>
      <c r="E216" s="132"/>
      <c r="F216" s="100" t="e">
        <f t="shared" si="6"/>
        <v>#DIV/0!</v>
      </c>
      <c r="G216" s="100"/>
      <c r="H216" s="100"/>
      <c r="I216" s="100"/>
      <c r="J216" s="100"/>
      <c r="K216" s="140"/>
      <c r="L216" s="148"/>
    </row>
    <row r="217" spans="1:12" s="96" customFormat="1" ht="60" hidden="1">
      <c r="A217" s="111"/>
      <c r="B217" s="122"/>
      <c r="C217" s="111" t="s">
        <v>346</v>
      </c>
      <c r="D217" s="107">
        <v>0</v>
      </c>
      <c r="E217" s="132"/>
      <c r="F217" s="100" t="e">
        <f t="shared" si="6"/>
        <v>#DIV/0!</v>
      </c>
      <c r="G217" s="100"/>
      <c r="H217" s="100"/>
      <c r="I217" s="100"/>
      <c r="J217" s="100"/>
      <c r="K217" s="140"/>
      <c r="L217" s="148"/>
    </row>
    <row r="218" spans="1:12" s="96" customFormat="1" ht="15.75">
      <c r="A218" s="207" t="s">
        <v>375</v>
      </c>
      <c r="B218" s="171" t="s">
        <v>473</v>
      </c>
      <c r="C218" s="109" t="s">
        <v>266</v>
      </c>
      <c r="D218" s="106">
        <f>D219+D220+D221</f>
        <v>1291595.8</v>
      </c>
      <c r="E218" s="106">
        <f>E219+E220+E221</f>
        <v>896008.8999999999</v>
      </c>
      <c r="F218" s="99">
        <f t="shared" si="6"/>
        <v>69.37223704196002</v>
      </c>
      <c r="G218" s="99">
        <f>G219+G220+G221</f>
        <v>162632.9</v>
      </c>
      <c r="H218" s="99">
        <f>H219+H220+H221</f>
        <v>162632.6</v>
      </c>
      <c r="I218" s="99">
        <f>I219+I220+I221</f>
        <v>70321.40000000001</v>
      </c>
      <c r="J218" s="99"/>
      <c r="K218" s="218"/>
      <c r="L218" s="148"/>
    </row>
    <row r="219" spans="1:12" s="96" customFormat="1" ht="15.75">
      <c r="A219" s="207"/>
      <c r="B219" s="171"/>
      <c r="C219" s="110" t="s">
        <v>376</v>
      </c>
      <c r="D219" s="107">
        <f>D232+D234</f>
        <v>40352.8</v>
      </c>
      <c r="E219" s="107">
        <f>E232+E234</f>
        <v>26018</v>
      </c>
      <c r="F219" s="100">
        <f t="shared" si="6"/>
        <v>64.47631886758786</v>
      </c>
      <c r="G219" s="100">
        <f>G232+G234</f>
        <v>4778.4</v>
      </c>
      <c r="H219" s="100">
        <f>H232+H234</f>
        <v>4778.2</v>
      </c>
      <c r="I219" s="100">
        <f>I232+I234</f>
        <v>4778.2</v>
      </c>
      <c r="J219" s="100"/>
      <c r="K219" s="226"/>
      <c r="L219" s="148"/>
    </row>
    <row r="220" spans="1:12" s="96" customFormat="1" ht="16.5" customHeight="1">
      <c r="A220" s="207"/>
      <c r="B220" s="171"/>
      <c r="C220" s="110" t="s">
        <v>2</v>
      </c>
      <c r="D220" s="107">
        <f>D226+D228+D230+D235</f>
        <v>1251022.3</v>
      </c>
      <c r="E220" s="107">
        <f>E226+E228+E230+E235</f>
        <v>869927.2999999999</v>
      </c>
      <c r="F220" s="100">
        <f t="shared" si="6"/>
        <v>69.53731360344256</v>
      </c>
      <c r="G220" s="100">
        <f>G226+G228+G230+G235</f>
        <v>157802.1</v>
      </c>
      <c r="H220" s="100">
        <f>H226+H228+H230+H235</f>
        <v>157802</v>
      </c>
      <c r="I220" s="100">
        <f>I226+I228+I230+I235</f>
        <v>65490.9</v>
      </c>
      <c r="J220" s="100"/>
      <c r="K220" s="226"/>
      <c r="L220" s="148"/>
    </row>
    <row r="221" spans="1:12" s="96" customFormat="1" ht="15.75">
      <c r="A221" s="207"/>
      <c r="B221" s="171"/>
      <c r="C221" s="111" t="s">
        <v>377</v>
      </c>
      <c r="D221" s="107">
        <f>D223</f>
        <v>220.7</v>
      </c>
      <c r="E221" s="107">
        <f>E223</f>
        <v>63.6</v>
      </c>
      <c r="F221" s="100">
        <f t="shared" si="6"/>
        <v>28.817399184413233</v>
      </c>
      <c r="G221" s="100">
        <f>G223</f>
        <v>52.4</v>
      </c>
      <c r="H221" s="100">
        <f>H223</f>
        <v>52.4</v>
      </c>
      <c r="I221" s="100">
        <f>I223</f>
        <v>52.3</v>
      </c>
      <c r="J221" s="100"/>
      <c r="K221" s="226"/>
      <c r="L221" s="148"/>
    </row>
    <row r="222" spans="1:12" s="96" customFormat="1" ht="15.75">
      <c r="A222" s="207"/>
      <c r="B222" s="171"/>
      <c r="C222" s="111" t="s">
        <v>349</v>
      </c>
      <c r="D222" s="107"/>
      <c r="E222" s="100"/>
      <c r="F222" s="100"/>
      <c r="G222" s="100"/>
      <c r="H222" s="100"/>
      <c r="I222" s="100"/>
      <c r="J222" s="100"/>
      <c r="K222" s="226"/>
      <c r="L222" s="148"/>
    </row>
    <row r="223" spans="1:12" s="96" customFormat="1" ht="15.75">
      <c r="A223" s="207"/>
      <c r="B223" s="171"/>
      <c r="C223" s="111" t="s">
        <v>345</v>
      </c>
      <c r="D223" s="107">
        <f>D236</f>
        <v>220.7</v>
      </c>
      <c r="E223" s="107">
        <f>E238</f>
        <v>63.6</v>
      </c>
      <c r="F223" s="100">
        <f t="shared" si="6"/>
        <v>28.817399184413233</v>
      </c>
      <c r="G223" s="100">
        <f>G236</f>
        <v>52.4</v>
      </c>
      <c r="H223" s="100">
        <f>H236</f>
        <v>52.4</v>
      </c>
      <c r="I223" s="100">
        <f>I236</f>
        <v>52.3</v>
      </c>
      <c r="J223" s="100"/>
      <c r="K223" s="226"/>
      <c r="L223" s="148"/>
    </row>
    <row r="224" spans="1:12" s="96" customFormat="1" ht="60">
      <c r="A224" s="207"/>
      <c r="B224" s="171"/>
      <c r="C224" s="110" t="s">
        <v>346</v>
      </c>
      <c r="D224" s="107">
        <f>D239</f>
        <v>220.7</v>
      </c>
      <c r="E224" s="107">
        <f>E239</f>
        <v>63.6</v>
      </c>
      <c r="F224" s="100">
        <f t="shared" si="6"/>
        <v>28.817399184413233</v>
      </c>
      <c r="G224" s="100">
        <f>G239</f>
        <v>52.4</v>
      </c>
      <c r="H224" s="100">
        <f>H239</f>
        <v>52.4</v>
      </c>
      <c r="I224" s="100">
        <f>I239</f>
        <v>52.3</v>
      </c>
      <c r="J224" s="100"/>
      <c r="K224" s="219"/>
      <c r="L224" s="148"/>
    </row>
    <row r="225" spans="1:12" s="96" customFormat="1" ht="33.75" customHeight="1">
      <c r="A225" s="207" t="s">
        <v>378</v>
      </c>
      <c r="B225" s="171" t="s">
        <v>379</v>
      </c>
      <c r="C225" s="109" t="s">
        <v>266</v>
      </c>
      <c r="D225" s="106">
        <f>D226</f>
        <v>1184780</v>
      </c>
      <c r="E225" s="106">
        <f>E226</f>
        <v>827091.1</v>
      </c>
      <c r="F225" s="99">
        <f>E225/D225*100</f>
        <v>69.80967774607943</v>
      </c>
      <c r="G225" s="99">
        <f>G226</f>
        <v>150000</v>
      </c>
      <c r="H225" s="99">
        <f>H226</f>
        <v>150000</v>
      </c>
      <c r="I225" s="99">
        <f>I226</f>
        <v>57688.9</v>
      </c>
      <c r="J225" s="99"/>
      <c r="K225" s="213" t="s">
        <v>497</v>
      </c>
      <c r="L225" s="148"/>
    </row>
    <row r="226" spans="1:12" s="96" customFormat="1" ht="56.25" customHeight="1">
      <c r="A226" s="207"/>
      <c r="B226" s="171"/>
      <c r="C226" s="110" t="s">
        <v>2</v>
      </c>
      <c r="D226" s="107">
        <v>1184780</v>
      </c>
      <c r="E226" s="107">
        <v>827091.1</v>
      </c>
      <c r="F226" s="100">
        <f aca="true" t="shared" si="7" ref="F226:F292">E226/D226*100</f>
        <v>69.80967774607943</v>
      </c>
      <c r="G226" s="100">
        <v>150000</v>
      </c>
      <c r="H226" s="100">
        <v>150000</v>
      </c>
      <c r="I226" s="100">
        <v>57688.9</v>
      </c>
      <c r="J226" s="100"/>
      <c r="K226" s="213"/>
      <c r="L226" s="148"/>
    </row>
    <row r="227" spans="1:12" s="96" customFormat="1" ht="21" customHeight="1">
      <c r="A227" s="207" t="s">
        <v>380</v>
      </c>
      <c r="B227" s="171" t="s">
        <v>381</v>
      </c>
      <c r="C227" s="109" t="s">
        <v>266</v>
      </c>
      <c r="D227" s="106">
        <f>D228</f>
        <v>5046</v>
      </c>
      <c r="E227" s="106">
        <f>E228</f>
        <v>3520.2</v>
      </c>
      <c r="F227" s="99">
        <f t="shared" si="7"/>
        <v>69.76218787158145</v>
      </c>
      <c r="G227" s="99">
        <f>G228</f>
        <v>508.6</v>
      </c>
      <c r="H227" s="99">
        <f>H228</f>
        <v>508.6</v>
      </c>
      <c r="I227" s="99">
        <f>I228</f>
        <v>508.6</v>
      </c>
      <c r="J227" s="99"/>
      <c r="K227" s="213" t="s">
        <v>410</v>
      </c>
      <c r="L227" s="148"/>
    </row>
    <row r="228" spans="1:12" s="96" customFormat="1" ht="42.75" customHeight="1">
      <c r="A228" s="207"/>
      <c r="B228" s="171"/>
      <c r="C228" s="110" t="s">
        <v>2</v>
      </c>
      <c r="D228" s="107">
        <v>5046</v>
      </c>
      <c r="E228" s="100">
        <v>3520.2</v>
      </c>
      <c r="F228" s="100">
        <f t="shared" si="7"/>
        <v>69.76218787158145</v>
      </c>
      <c r="G228" s="100">
        <v>508.6</v>
      </c>
      <c r="H228" s="100">
        <v>508.6</v>
      </c>
      <c r="I228" s="100">
        <v>508.6</v>
      </c>
      <c r="J228" s="100"/>
      <c r="K228" s="213"/>
      <c r="L228" s="148"/>
    </row>
    <row r="229" spans="1:12" s="96" customFormat="1" ht="39.75" customHeight="1">
      <c r="A229" s="207" t="s">
        <v>382</v>
      </c>
      <c r="B229" s="171" t="s">
        <v>383</v>
      </c>
      <c r="C229" s="109" t="s">
        <v>266</v>
      </c>
      <c r="D229" s="106">
        <f>D230</f>
        <v>58343.8</v>
      </c>
      <c r="E229" s="106">
        <f>E230</f>
        <v>37864.8</v>
      </c>
      <c r="F229" s="99">
        <f t="shared" si="7"/>
        <v>64.89944090031847</v>
      </c>
      <c r="G229" s="99">
        <f>G230</f>
        <v>6826.4</v>
      </c>
      <c r="H229" s="99">
        <f>H230</f>
        <v>6826.3</v>
      </c>
      <c r="I229" s="99">
        <f>I230</f>
        <v>6826.3</v>
      </c>
      <c r="J229" s="99"/>
      <c r="K229" s="213" t="s">
        <v>411</v>
      </c>
      <c r="L229" s="148"/>
    </row>
    <row r="230" spans="1:12" s="96" customFormat="1" ht="50.25" customHeight="1">
      <c r="A230" s="207"/>
      <c r="B230" s="171"/>
      <c r="C230" s="110" t="s">
        <v>2</v>
      </c>
      <c r="D230" s="107">
        <v>58343.8</v>
      </c>
      <c r="E230" s="100">
        <v>37864.8</v>
      </c>
      <c r="F230" s="100">
        <f t="shared" si="7"/>
        <v>64.89944090031847</v>
      </c>
      <c r="G230" s="100">
        <v>6826.4</v>
      </c>
      <c r="H230" s="100">
        <v>6826.3</v>
      </c>
      <c r="I230" s="100">
        <v>6826.3</v>
      </c>
      <c r="J230" s="100"/>
      <c r="K230" s="213"/>
      <c r="L230" s="148"/>
    </row>
    <row r="231" spans="1:12" s="96" customFormat="1" ht="22.5" customHeight="1">
      <c r="A231" s="207" t="s">
        <v>384</v>
      </c>
      <c r="B231" s="171" t="s">
        <v>480</v>
      </c>
      <c r="C231" s="109" t="s">
        <v>266</v>
      </c>
      <c r="D231" s="106">
        <f>D232</f>
        <v>36218.5</v>
      </c>
      <c r="E231" s="106">
        <f>E232</f>
        <v>24830.7</v>
      </c>
      <c r="F231" s="99">
        <f t="shared" si="7"/>
        <v>68.55805734638376</v>
      </c>
      <c r="G231" s="99">
        <f>G232</f>
        <v>3796</v>
      </c>
      <c r="H231" s="99">
        <f>H232</f>
        <v>3795.9</v>
      </c>
      <c r="I231" s="99">
        <f>I232</f>
        <v>3795.9</v>
      </c>
      <c r="J231" s="99"/>
      <c r="K231" s="213" t="s">
        <v>412</v>
      </c>
      <c r="L231" s="148"/>
    </row>
    <row r="232" spans="1:12" s="96" customFormat="1" ht="40.5" customHeight="1">
      <c r="A232" s="207"/>
      <c r="B232" s="171"/>
      <c r="C232" s="110" t="s">
        <v>376</v>
      </c>
      <c r="D232" s="107">
        <v>36218.5</v>
      </c>
      <c r="E232" s="100">
        <v>24830.7</v>
      </c>
      <c r="F232" s="100">
        <f t="shared" si="7"/>
        <v>68.55805734638376</v>
      </c>
      <c r="G232" s="100">
        <v>3796</v>
      </c>
      <c r="H232" s="100">
        <v>3795.9</v>
      </c>
      <c r="I232" s="100">
        <v>3795.9</v>
      </c>
      <c r="J232" s="100"/>
      <c r="K232" s="213"/>
      <c r="L232" s="148"/>
    </row>
    <row r="233" spans="1:12" s="96" customFormat="1" ht="15.75" customHeight="1">
      <c r="A233" s="207" t="s">
        <v>385</v>
      </c>
      <c r="B233" s="171" t="s">
        <v>474</v>
      </c>
      <c r="C233" s="112" t="s">
        <v>266</v>
      </c>
      <c r="D233" s="106">
        <f>D234+D235+D236</f>
        <v>7207.5</v>
      </c>
      <c r="E233" s="106">
        <f>E234+E235+E236</f>
        <v>2702.1</v>
      </c>
      <c r="F233" s="99">
        <f t="shared" si="7"/>
        <v>37.4901144640999</v>
      </c>
      <c r="G233" s="99">
        <f>G234+G235+G236</f>
        <v>1501.9</v>
      </c>
      <c r="H233" s="99">
        <f>H234+H235+H236</f>
        <v>1501.8000000000002</v>
      </c>
      <c r="I233" s="99">
        <f>I234+I235+I236</f>
        <v>1501.7</v>
      </c>
      <c r="J233" s="99"/>
      <c r="K233" s="235" t="s">
        <v>413</v>
      </c>
      <c r="L233" s="148"/>
    </row>
    <row r="234" spans="1:12" s="96" customFormat="1" ht="15.75">
      <c r="A234" s="207"/>
      <c r="B234" s="171"/>
      <c r="C234" s="110" t="s">
        <v>376</v>
      </c>
      <c r="D234" s="107">
        <v>4134.3</v>
      </c>
      <c r="E234" s="100">
        <v>1187.3</v>
      </c>
      <c r="F234" s="100">
        <f t="shared" si="7"/>
        <v>28.718283627216213</v>
      </c>
      <c r="G234" s="100">
        <v>982.4</v>
      </c>
      <c r="H234" s="100">
        <v>982.3</v>
      </c>
      <c r="I234" s="100">
        <v>982.3</v>
      </c>
      <c r="J234" s="100"/>
      <c r="K234" s="236"/>
      <c r="L234" s="148"/>
    </row>
    <row r="235" spans="1:12" s="96" customFormat="1" ht="12.75" customHeight="1">
      <c r="A235" s="207"/>
      <c r="B235" s="171"/>
      <c r="C235" s="111" t="s">
        <v>2</v>
      </c>
      <c r="D235" s="107">
        <v>2852.5</v>
      </c>
      <c r="E235" s="100">
        <v>1451.2</v>
      </c>
      <c r="F235" s="100">
        <f t="shared" si="7"/>
        <v>50.87467134092901</v>
      </c>
      <c r="G235" s="100">
        <v>467.1</v>
      </c>
      <c r="H235" s="100">
        <v>467.1</v>
      </c>
      <c r="I235" s="100">
        <v>467.1</v>
      </c>
      <c r="J235" s="100"/>
      <c r="K235" s="236"/>
      <c r="L235" s="148"/>
    </row>
    <row r="236" spans="1:12" s="96" customFormat="1" ht="15.75">
      <c r="A236" s="207"/>
      <c r="B236" s="171"/>
      <c r="C236" s="111" t="s">
        <v>377</v>
      </c>
      <c r="D236" s="107">
        <f>D238</f>
        <v>220.7</v>
      </c>
      <c r="E236" s="107">
        <v>63.6</v>
      </c>
      <c r="F236" s="100">
        <f t="shared" si="7"/>
        <v>28.817399184413233</v>
      </c>
      <c r="G236" s="100">
        <v>52.4</v>
      </c>
      <c r="H236" s="100">
        <v>52.4</v>
      </c>
      <c r="I236" s="100">
        <v>52.3</v>
      </c>
      <c r="J236" s="100"/>
      <c r="K236" s="236"/>
      <c r="L236" s="148"/>
    </row>
    <row r="237" spans="1:12" s="96" customFormat="1" ht="15.75">
      <c r="A237" s="207"/>
      <c r="B237" s="171"/>
      <c r="C237" s="111" t="s">
        <v>349</v>
      </c>
      <c r="D237" s="107"/>
      <c r="E237" s="100"/>
      <c r="F237" s="100"/>
      <c r="G237" s="100">
        <v>52.4</v>
      </c>
      <c r="H237" s="100">
        <v>52.4</v>
      </c>
      <c r="I237" s="100">
        <v>52.3</v>
      </c>
      <c r="J237" s="100"/>
      <c r="K237" s="236"/>
      <c r="L237" s="148"/>
    </row>
    <row r="238" spans="1:12" s="96" customFormat="1" ht="15.75">
      <c r="A238" s="207"/>
      <c r="B238" s="171"/>
      <c r="C238" s="111" t="s">
        <v>345</v>
      </c>
      <c r="D238" s="107">
        <f>D239</f>
        <v>220.7</v>
      </c>
      <c r="E238" s="107">
        <f>E239</f>
        <v>63.6</v>
      </c>
      <c r="F238" s="100">
        <f t="shared" si="7"/>
        <v>28.817399184413233</v>
      </c>
      <c r="G238" s="100">
        <v>52.4</v>
      </c>
      <c r="H238" s="100">
        <v>52.4</v>
      </c>
      <c r="I238" s="100">
        <v>52.3</v>
      </c>
      <c r="J238" s="100"/>
      <c r="K238" s="236"/>
      <c r="L238" s="148"/>
    </row>
    <row r="239" spans="1:12" s="96" customFormat="1" ht="60">
      <c r="A239" s="207"/>
      <c r="B239" s="171"/>
      <c r="C239" s="110" t="s">
        <v>346</v>
      </c>
      <c r="D239" s="107">
        <v>220.7</v>
      </c>
      <c r="E239" s="100">
        <v>63.6</v>
      </c>
      <c r="F239" s="100">
        <f t="shared" si="7"/>
        <v>28.817399184413233</v>
      </c>
      <c r="G239" s="100">
        <v>52.4</v>
      </c>
      <c r="H239" s="100">
        <v>52.4</v>
      </c>
      <c r="I239" s="100">
        <v>52.3</v>
      </c>
      <c r="J239" s="100"/>
      <c r="K239" s="237"/>
      <c r="L239" s="148"/>
    </row>
    <row r="240" spans="1:12" s="96" customFormat="1" ht="15.75" hidden="1">
      <c r="A240" s="207"/>
      <c r="B240" s="171"/>
      <c r="C240" s="110"/>
      <c r="D240" s="107"/>
      <c r="E240" s="100"/>
      <c r="F240" s="100" t="e">
        <f t="shared" si="7"/>
        <v>#DIV/0!</v>
      </c>
      <c r="G240" s="100"/>
      <c r="H240" s="100"/>
      <c r="I240" s="100"/>
      <c r="J240" s="100"/>
      <c r="K240" s="138"/>
      <c r="L240" s="148"/>
    </row>
    <row r="241" spans="1:12" s="96" customFormat="1" ht="15.75" hidden="1">
      <c r="A241" s="207"/>
      <c r="B241" s="171"/>
      <c r="C241" s="110"/>
      <c r="D241" s="107"/>
      <c r="E241" s="100"/>
      <c r="F241" s="100" t="e">
        <f t="shared" si="7"/>
        <v>#DIV/0!</v>
      </c>
      <c r="G241" s="100"/>
      <c r="H241" s="100"/>
      <c r="I241" s="100"/>
      <c r="J241" s="100"/>
      <c r="K241" s="138"/>
      <c r="L241" s="148"/>
    </row>
    <row r="242" spans="1:12" s="96" customFormat="1" ht="26.25" customHeight="1">
      <c r="A242" s="207" t="s">
        <v>386</v>
      </c>
      <c r="B242" s="171" t="s">
        <v>481</v>
      </c>
      <c r="C242" s="109" t="s">
        <v>266</v>
      </c>
      <c r="D242" s="106">
        <f>D243</f>
        <v>120573.4</v>
      </c>
      <c r="E242" s="106">
        <f>E243</f>
        <v>73402.5</v>
      </c>
      <c r="F242" s="99">
        <f t="shared" si="7"/>
        <v>60.87785531468799</v>
      </c>
      <c r="G242" s="99">
        <f>G243</f>
        <v>17000</v>
      </c>
      <c r="H242" s="99">
        <f>H243</f>
        <v>17000</v>
      </c>
      <c r="I242" s="99">
        <f>I243</f>
        <v>13170.9</v>
      </c>
      <c r="J242" s="99"/>
      <c r="K242" s="213" t="s">
        <v>414</v>
      </c>
      <c r="L242" s="148"/>
    </row>
    <row r="243" spans="1:12" s="96" customFormat="1" ht="27" customHeight="1">
      <c r="A243" s="207"/>
      <c r="B243" s="171"/>
      <c r="C243" s="110" t="s">
        <v>256</v>
      </c>
      <c r="D243" s="107">
        <v>120573.4</v>
      </c>
      <c r="E243" s="100">
        <v>73402.5</v>
      </c>
      <c r="F243" s="100">
        <f t="shared" si="7"/>
        <v>60.87785531468799</v>
      </c>
      <c r="G243" s="100">
        <v>17000</v>
      </c>
      <c r="H243" s="100">
        <v>17000</v>
      </c>
      <c r="I243" s="100">
        <v>13170.9</v>
      </c>
      <c r="J243" s="100"/>
      <c r="K243" s="213"/>
      <c r="L243" s="148"/>
    </row>
    <row r="244" spans="1:12" s="96" customFormat="1" ht="15.75" hidden="1">
      <c r="A244" s="207" t="s">
        <v>272</v>
      </c>
      <c r="B244" s="171" t="s">
        <v>387</v>
      </c>
      <c r="C244" s="110" t="s">
        <v>266</v>
      </c>
      <c r="D244" s="107">
        <v>0</v>
      </c>
      <c r="E244" s="100"/>
      <c r="F244" s="100" t="e">
        <f t="shared" si="7"/>
        <v>#DIV/0!</v>
      </c>
      <c r="G244" s="100"/>
      <c r="H244" s="100"/>
      <c r="I244" s="100"/>
      <c r="J244" s="100"/>
      <c r="K244" s="213"/>
      <c r="L244" s="148"/>
    </row>
    <row r="245" spans="1:12" s="96" customFormat="1" ht="15.75" hidden="1">
      <c r="A245" s="207"/>
      <c r="B245" s="171"/>
      <c r="C245" s="110" t="s">
        <v>256</v>
      </c>
      <c r="D245" s="107">
        <v>0</v>
      </c>
      <c r="E245" s="100"/>
      <c r="F245" s="100" t="e">
        <f t="shared" si="7"/>
        <v>#DIV/0!</v>
      </c>
      <c r="G245" s="100"/>
      <c r="H245" s="100"/>
      <c r="I245" s="100"/>
      <c r="J245" s="100"/>
      <c r="K245" s="213"/>
      <c r="L245" s="148"/>
    </row>
    <row r="246" spans="1:12" s="96" customFormat="1" ht="24" customHeight="1">
      <c r="A246" s="207" t="s">
        <v>388</v>
      </c>
      <c r="B246" s="171" t="s">
        <v>482</v>
      </c>
      <c r="C246" s="112" t="s">
        <v>266</v>
      </c>
      <c r="D246" s="106">
        <f>D248</f>
        <v>231184.6</v>
      </c>
      <c r="E246" s="106">
        <f>E248</f>
        <v>133991.4</v>
      </c>
      <c r="F246" s="99">
        <f t="shared" si="7"/>
        <v>57.958618350876314</v>
      </c>
      <c r="G246" s="99">
        <f>G248</f>
        <v>35673</v>
      </c>
      <c r="H246" s="99">
        <f>H248</f>
        <v>35673</v>
      </c>
      <c r="I246" s="99">
        <f>I248</f>
        <v>25847.2</v>
      </c>
      <c r="J246" s="99"/>
      <c r="K246" s="213"/>
      <c r="L246" s="148"/>
    </row>
    <row r="247" spans="1:12" s="96" customFormat="1" ht="11.25" customHeight="1" hidden="1">
      <c r="A247" s="207"/>
      <c r="B247" s="171"/>
      <c r="C247" s="111" t="s">
        <v>2</v>
      </c>
      <c r="D247" s="107">
        <v>0</v>
      </c>
      <c r="E247" s="100"/>
      <c r="F247" s="100" t="e">
        <f t="shared" si="7"/>
        <v>#DIV/0!</v>
      </c>
      <c r="G247" s="100"/>
      <c r="H247" s="100"/>
      <c r="I247" s="100"/>
      <c r="J247" s="100"/>
      <c r="K247" s="213"/>
      <c r="L247" s="148"/>
    </row>
    <row r="248" spans="1:12" s="96" customFormat="1" ht="24.75" customHeight="1">
      <c r="A248" s="207"/>
      <c r="B248" s="171"/>
      <c r="C248" s="111" t="s">
        <v>256</v>
      </c>
      <c r="D248" s="107">
        <f>D253+D255+D257</f>
        <v>231184.6</v>
      </c>
      <c r="E248" s="107">
        <f>E253+E255+E257</f>
        <v>133991.4</v>
      </c>
      <c r="F248" s="100">
        <f t="shared" si="7"/>
        <v>57.958618350876314</v>
      </c>
      <c r="G248" s="100">
        <f>G253+G255+G257</f>
        <v>35673</v>
      </c>
      <c r="H248" s="100">
        <f>H253+H255+H257</f>
        <v>35673</v>
      </c>
      <c r="I248" s="100">
        <f>I253+I255+I257</f>
        <v>25847.2</v>
      </c>
      <c r="J248" s="100"/>
      <c r="K248" s="213"/>
      <c r="L248" s="148"/>
    </row>
    <row r="249" spans="1:12" s="96" customFormat="1" ht="15.75" hidden="1">
      <c r="A249" s="111"/>
      <c r="B249" s="122"/>
      <c r="C249" s="111" t="s">
        <v>349</v>
      </c>
      <c r="D249" s="107"/>
      <c r="E249" s="100"/>
      <c r="F249" s="100" t="e">
        <f t="shared" si="7"/>
        <v>#DIV/0!</v>
      </c>
      <c r="G249" s="100"/>
      <c r="H249" s="100"/>
      <c r="I249" s="100"/>
      <c r="J249" s="100"/>
      <c r="K249" s="213"/>
      <c r="L249" s="148"/>
    </row>
    <row r="250" spans="1:12" s="96" customFormat="1" ht="15.75" hidden="1">
      <c r="A250" s="111"/>
      <c r="B250" s="122"/>
      <c r="C250" s="111" t="s">
        <v>345</v>
      </c>
      <c r="D250" s="107"/>
      <c r="E250" s="100"/>
      <c r="F250" s="100" t="e">
        <f t="shared" si="7"/>
        <v>#DIV/0!</v>
      </c>
      <c r="G250" s="100"/>
      <c r="H250" s="100"/>
      <c r="I250" s="100"/>
      <c r="J250" s="100"/>
      <c r="K250" s="213"/>
      <c r="L250" s="148"/>
    </row>
    <row r="251" spans="1:12" s="96" customFormat="1" ht="60" hidden="1">
      <c r="A251" s="111"/>
      <c r="B251" s="122"/>
      <c r="C251" s="110" t="s">
        <v>346</v>
      </c>
      <c r="D251" s="107">
        <v>0</v>
      </c>
      <c r="E251" s="100"/>
      <c r="F251" s="100" t="e">
        <f t="shared" si="7"/>
        <v>#DIV/0!</v>
      </c>
      <c r="G251" s="100"/>
      <c r="H251" s="100"/>
      <c r="I251" s="100"/>
      <c r="J251" s="100"/>
      <c r="K251" s="213"/>
      <c r="L251" s="148"/>
    </row>
    <row r="252" spans="1:12" s="96" customFormat="1" ht="21.75" customHeight="1">
      <c r="A252" s="207" t="s">
        <v>389</v>
      </c>
      <c r="B252" s="171" t="s">
        <v>390</v>
      </c>
      <c r="C252" s="109" t="s">
        <v>266</v>
      </c>
      <c r="D252" s="106">
        <f>D253</f>
        <v>226980.2</v>
      </c>
      <c r="E252" s="106">
        <f>E253</f>
        <v>131748.5</v>
      </c>
      <c r="F252" s="99">
        <f t="shared" si="7"/>
        <v>58.04404965719476</v>
      </c>
      <c r="G252" s="99">
        <f>G253</f>
        <v>35000</v>
      </c>
      <c r="H252" s="99">
        <f>H253</f>
        <v>35000</v>
      </c>
      <c r="I252" s="99">
        <f>I253</f>
        <v>25231.7</v>
      </c>
      <c r="J252" s="99"/>
      <c r="K252" s="213"/>
      <c r="L252" s="148"/>
    </row>
    <row r="253" spans="1:12" s="96" customFormat="1" ht="29.25" customHeight="1">
      <c r="A253" s="207"/>
      <c r="B253" s="171"/>
      <c r="C253" s="110" t="s">
        <v>256</v>
      </c>
      <c r="D253" s="107">
        <v>226980.2</v>
      </c>
      <c r="E253" s="100">
        <v>131748.5</v>
      </c>
      <c r="F253" s="100">
        <f t="shared" si="7"/>
        <v>58.04404965719476</v>
      </c>
      <c r="G253" s="100">
        <v>35000</v>
      </c>
      <c r="H253" s="100">
        <v>35000</v>
      </c>
      <c r="I253" s="100">
        <v>25231.7</v>
      </c>
      <c r="J253" s="100"/>
      <c r="K253" s="213"/>
      <c r="L253" s="148"/>
    </row>
    <row r="254" spans="1:12" s="96" customFormat="1" ht="15.75">
      <c r="A254" s="207" t="s">
        <v>391</v>
      </c>
      <c r="B254" s="171" t="s">
        <v>392</v>
      </c>
      <c r="C254" s="109" t="s">
        <v>266</v>
      </c>
      <c r="D254" s="106">
        <f>D255</f>
        <v>1618.8</v>
      </c>
      <c r="E254" s="106">
        <f>E255</f>
        <v>1226.3</v>
      </c>
      <c r="F254" s="99">
        <f t="shared" si="7"/>
        <v>75.75364467506796</v>
      </c>
      <c r="G254" s="99">
        <f>G255</f>
        <v>150</v>
      </c>
      <c r="H254" s="99">
        <f>H255</f>
        <v>150</v>
      </c>
      <c r="I254" s="99">
        <f>I255</f>
        <v>92.5</v>
      </c>
      <c r="J254" s="99"/>
      <c r="K254" s="213"/>
      <c r="L254" s="148"/>
    </row>
    <row r="255" spans="1:12" s="96" customFormat="1" ht="15.75">
      <c r="A255" s="207"/>
      <c r="B255" s="171"/>
      <c r="C255" s="110" t="s">
        <v>256</v>
      </c>
      <c r="D255" s="107">
        <v>1618.8</v>
      </c>
      <c r="E255" s="100">
        <v>1226.3</v>
      </c>
      <c r="F255" s="100">
        <f t="shared" si="7"/>
        <v>75.75364467506796</v>
      </c>
      <c r="G255" s="100">
        <v>150</v>
      </c>
      <c r="H255" s="100">
        <v>150</v>
      </c>
      <c r="I255" s="100">
        <v>92.5</v>
      </c>
      <c r="J255" s="100"/>
      <c r="K255" s="213"/>
      <c r="L255" s="148"/>
    </row>
    <row r="256" spans="1:12" s="96" customFormat="1" ht="15.75">
      <c r="A256" s="207" t="s">
        <v>393</v>
      </c>
      <c r="B256" s="171" t="s">
        <v>394</v>
      </c>
      <c r="C256" s="109" t="s">
        <v>266</v>
      </c>
      <c r="D256" s="106">
        <f>D257</f>
        <v>2585.6</v>
      </c>
      <c r="E256" s="106">
        <f>E257</f>
        <v>1016.6</v>
      </c>
      <c r="F256" s="99">
        <f t="shared" si="7"/>
        <v>39.317759900990104</v>
      </c>
      <c r="G256" s="99">
        <f>G257</f>
        <v>523</v>
      </c>
      <c r="H256" s="99">
        <f>H257</f>
        <v>523</v>
      </c>
      <c r="I256" s="99">
        <f>I257</f>
        <v>523</v>
      </c>
      <c r="J256" s="99"/>
      <c r="K256" s="213"/>
      <c r="L256" s="148"/>
    </row>
    <row r="257" spans="1:12" s="96" customFormat="1" ht="15.75">
      <c r="A257" s="207"/>
      <c r="B257" s="171"/>
      <c r="C257" s="110" t="s">
        <v>256</v>
      </c>
      <c r="D257" s="107">
        <v>2585.6</v>
      </c>
      <c r="E257" s="100">
        <v>1016.6</v>
      </c>
      <c r="F257" s="100">
        <f t="shared" si="7"/>
        <v>39.317759900990104</v>
      </c>
      <c r="G257" s="100">
        <v>523</v>
      </c>
      <c r="H257" s="100">
        <v>523</v>
      </c>
      <c r="I257" s="100">
        <v>523</v>
      </c>
      <c r="J257" s="100"/>
      <c r="K257" s="213"/>
      <c r="L257" s="148"/>
    </row>
    <row r="258" spans="1:12" s="96" customFormat="1" ht="28.5" customHeight="1">
      <c r="A258" s="207" t="s">
        <v>395</v>
      </c>
      <c r="B258" s="171" t="s">
        <v>483</v>
      </c>
      <c r="C258" s="109" t="s">
        <v>266</v>
      </c>
      <c r="D258" s="106">
        <f>D261</f>
        <v>98115.7</v>
      </c>
      <c r="E258" s="106">
        <f>E261</f>
        <v>67579.3</v>
      </c>
      <c r="F258" s="99">
        <f t="shared" si="7"/>
        <v>68.87715217849947</v>
      </c>
      <c r="G258" s="99">
        <f>G261</f>
        <v>11700</v>
      </c>
      <c r="H258" s="99">
        <f>H261</f>
        <v>11000</v>
      </c>
      <c r="I258" s="99">
        <f>I261</f>
        <v>7836.400000000001</v>
      </c>
      <c r="J258" s="99"/>
      <c r="K258" s="213"/>
      <c r="L258" s="148"/>
    </row>
    <row r="259" spans="1:12" s="96" customFormat="1" ht="15.75" customHeight="1" hidden="1">
      <c r="A259" s="207"/>
      <c r="B259" s="171"/>
      <c r="C259" s="110" t="s">
        <v>376</v>
      </c>
      <c r="D259" s="107">
        <v>0</v>
      </c>
      <c r="E259" s="100"/>
      <c r="F259" s="100" t="e">
        <f t="shared" si="7"/>
        <v>#DIV/0!</v>
      </c>
      <c r="G259" s="100"/>
      <c r="H259" s="100"/>
      <c r="I259" s="100"/>
      <c r="J259" s="100"/>
      <c r="K259" s="213"/>
      <c r="L259" s="148"/>
    </row>
    <row r="260" spans="1:12" s="96" customFormat="1" ht="10.5" customHeight="1" hidden="1">
      <c r="A260" s="207"/>
      <c r="B260" s="171"/>
      <c r="C260" s="110" t="s">
        <v>2</v>
      </c>
      <c r="D260" s="107">
        <v>0</v>
      </c>
      <c r="E260" s="100"/>
      <c r="F260" s="100" t="e">
        <f t="shared" si="7"/>
        <v>#DIV/0!</v>
      </c>
      <c r="G260" s="100"/>
      <c r="H260" s="100"/>
      <c r="I260" s="100"/>
      <c r="J260" s="100"/>
      <c r="K260" s="213"/>
      <c r="L260" s="148"/>
    </row>
    <row r="261" spans="1:12" s="96" customFormat="1" ht="27.75" customHeight="1">
      <c r="A261" s="207"/>
      <c r="B261" s="171"/>
      <c r="C261" s="110" t="s">
        <v>256</v>
      </c>
      <c r="D261" s="107">
        <f>D267+D273</f>
        <v>98115.7</v>
      </c>
      <c r="E261" s="107">
        <f>E267+E273</f>
        <v>67579.3</v>
      </c>
      <c r="F261" s="100">
        <f t="shared" si="7"/>
        <v>68.87715217849947</v>
      </c>
      <c r="G261" s="100">
        <f>G267+G273</f>
        <v>11700</v>
      </c>
      <c r="H261" s="100">
        <f>H267+H273</f>
        <v>11000</v>
      </c>
      <c r="I261" s="100">
        <f>I267+I273</f>
        <v>7836.400000000001</v>
      </c>
      <c r="J261" s="100"/>
      <c r="K261" s="213"/>
      <c r="L261" s="148"/>
    </row>
    <row r="262" spans="1:12" s="96" customFormat="1" ht="15.75" hidden="1">
      <c r="A262" s="111"/>
      <c r="B262" s="122"/>
      <c r="C262" s="111" t="s">
        <v>349</v>
      </c>
      <c r="D262" s="107"/>
      <c r="E262" s="100"/>
      <c r="F262" s="100" t="e">
        <f t="shared" si="7"/>
        <v>#DIV/0!</v>
      </c>
      <c r="G262" s="100"/>
      <c r="H262" s="100"/>
      <c r="I262" s="100"/>
      <c r="J262" s="100"/>
      <c r="K262" s="213"/>
      <c r="L262" s="148"/>
    </row>
    <row r="263" spans="1:12" s="96" customFormat="1" ht="15.75" hidden="1">
      <c r="A263" s="111"/>
      <c r="B263" s="122"/>
      <c r="C263" s="111" t="s">
        <v>345</v>
      </c>
      <c r="D263" s="107"/>
      <c r="E263" s="100"/>
      <c r="F263" s="100" t="e">
        <f t="shared" si="7"/>
        <v>#DIV/0!</v>
      </c>
      <c r="G263" s="100"/>
      <c r="H263" s="100"/>
      <c r="I263" s="100"/>
      <c r="J263" s="100"/>
      <c r="K263" s="213"/>
      <c r="L263" s="148"/>
    </row>
    <row r="264" spans="1:12" s="96" customFormat="1" ht="60" hidden="1">
      <c r="A264" s="111"/>
      <c r="B264" s="122"/>
      <c r="C264" s="110" t="s">
        <v>346</v>
      </c>
      <c r="D264" s="107">
        <v>0</v>
      </c>
      <c r="E264" s="100"/>
      <c r="F264" s="100" t="e">
        <f t="shared" si="7"/>
        <v>#DIV/0!</v>
      </c>
      <c r="G264" s="100"/>
      <c r="H264" s="100"/>
      <c r="I264" s="100"/>
      <c r="J264" s="100"/>
      <c r="K264" s="213"/>
      <c r="L264" s="148"/>
    </row>
    <row r="265" spans="1:12" s="96" customFormat="1" ht="48" hidden="1">
      <c r="A265" s="111"/>
      <c r="B265" s="122"/>
      <c r="C265" s="111" t="s">
        <v>396</v>
      </c>
      <c r="D265" s="107">
        <v>0</v>
      </c>
      <c r="E265" s="100"/>
      <c r="F265" s="100" t="e">
        <f t="shared" si="7"/>
        <v>#DIV/0!</v>
      </c>
      <c r="G265" s="100"/>
      <c r="H265" s="100"/>
      <c r="I265" s="100"/>
      <c r="J265" s="100"/>
      <c r="K265" s="213"/>
      <c r="L265" s="148"/>
    </row>
    <row r="266" spans="1:12" s="96" customFormat="1" ht="30" customHeight="1">
      <c r="A266" s="207" t="s">
        <v>397</v>
      </c>
      <c r="B266" s="171" t="s">
        <v>398</v>
      </c>
      <c r="C266" s="109" t="s">
        <v>266</v>
      </c>
      <c r="D266" s="106">
        <f>D267</f>
        <v>70052</v>
      </c>
      <c r="E266" s="106">
        <f>E267</f>
        <v>48225.4</v>
      </c>
      <c r="F266" s="99">
        <f t="shared" si="7"/>
        <v>68.84228858562211</v>
      </c>
      <c r="G266" s="99">
        <f>G267</f>
        <v>8500</v>
      </c>
      <c r="H266" s="99">
        <f>H267</f>
        <v>8000</v>
      </c>
      <c r="I266" s="99">
        <f>I267</f>
        <v>5326.6</v>
      </c>
      <c r="J266" s="99"/>
      <c r="K266" s="213"/>
      <c r="L266" s="148"/>
    </row>
    <row r="267" spans="1:12" s="96" customFormat="1" ht="29.25" customHeight="1">
      <c r="A267" s="207"/>
      <c r="B267" s="171"/>
      <c r="C267" s="111" t="s">
        <v>256</v>
      </c>
      <c r="D267" s="107">
        <v>70052</v>
      </c>
      <c r="E267" s="107">
        <v>48225.4</v>
      </c>
      <c r="F267" s="100">
        <f t="shared" si="7"/>
        <v>68.84228858562211</v>
      </c>
      <c r="G267" s="100">
        <v>8500</v>
      </c>
      <c r="H267" s="100">
        <v>8000</v>
      </c>
      <c r="I267" s="100">
        <v>5326.6</v>
      </c>
      <c r="J267" s="100"/>
      <c r="K267" s="213"/>
      <c r="L267" s="148"/>
    </row>
    <row r="268" spans="1:12" s="96" customFormat="1" ht="21" customHeight="1" hidden="1">
      <c r="A268" s="207" t="s">
        <v>380</v>
      </c>
      <c r="B268" s="171" t="s">
        <v>399</v>
      </c>
      <c r="C268" s="111" t="s">
        <v>266</v>
      </c>
      <c r="D268" s="107">
        <v>0</v>
      </c>
      <c r="E268" s="100"/>
      <c r="F268" s="100" t="e">
        <f t="shared" si="7"/>
        <v>#DIV/0!</v>
      </c>
      <c r="G268" s="100"/>
      <c r="H268" s="100"/>
      <c r="I268" s="100"/>
      <c r="J268" s="100"/>
      <c r="K268" s="138"/>
      <c r="L268" s="148"/>
    </row>
    <row r="269" spans="1:12" s="96" customFormat="1" ht="31.5" customHeight="1" hidden="1">
      <c r="A269" s="207"/>
      <c r="B269" s="171"/>
      <c r="C269" s="111" t="s">
        <v>2</v>
      </c>
      <c r="D269" s="107">
        <v>0</v>
      </c>
      <c r="E269" s="100"/>
      <c r="F269" s="100" t="e">
        <f t="shared" si="7"/>
        <v>#DIV/0!</v>
      </c>
      <c r="G269" s="100"/>
      <c r="H269" s="100"/>
      <c r="I269" s="100"/>
      <c r="J269" s="100"/>
      <c r="K269" s="141"/>
      <c r="L269" s="148"/>
    </row>
    <row r="270" spans="1:12" s="96" customFormat="1" ht="35.25" customHeight="1" hidden="1">
      <c r="A270" s="207" t="s">
        <v>382</v>
      </c>
      <c r="B270" s="171" t="s">
        <v>400</v>
      </c>
      <c r="C270" s="111" t="s">
        <v>266</v>
      </c>
      <c r="D270" s="107">
        <v>0</v>
      </c>
      <c r="E270" s="100"/>
      <c r="F270" s="100" t="e">
        <f t="shared" si="7"/>
        <v>#DIV/0!</v>
      </c>
      <c r="G270" s="100"/>
      <c r="H270" s="100"/>
      <c r="I270" s="100"/>
      <c r="J270" s="100"/>
      <c r="K270" s="138"/>
      <c r="L270" s="148"/>
    </row>
    <row r="271" spans="1:12" s="96" customFormat="1" ht="29.25" customHeight="1" hidden="1">
      <c r="A271" s="207"/>
      <c r="B271" s="171"/>
      <c r="C271" s="111" t="s">
        <v>256</v>
      </c>
      <c r="D271" s="107">
        <v>0</v>
      </c>
      <c r="E271" s="100"/>
      <c r="F271" s="100" t="e">
        <f t="shared" si="7"/>
        <v>#DIV/0!</v>
      </c>
      <c r="G271" s="100"/>
      <c r="H271" s="100"/>
      <c r="I271" s="100"/>
      <c r="J271" s="100"/>
      <c r="K271" s="141"/>
      <c r="L271" s="148"/>
    </row>
    <row r="272" spans="1:12" s="96" customFormat="1" ht="20.25" customHeight="1">
      <c r="A272" s="207" t="s">
        <v>401</v>
      </c>
      <c r="B272" s="171" t="s">
        <v>475</v>
      </c>
      <c r="C272" s="109" t="s">
        <v>266</v>
      </c>
      <c r="D272" s="106">
        <f>D273</f>
        <v>28063.7</v>
      </c>
      <c r="E272" s="106">
        <f>E273</f>
        <v>19353.9</v>
      </c>
      <c r="F272" s="99">
        <f t="shared" si="7"/>
        <v>68.96417792379481</v>
      </c>
      <c r="G272" s="99">
        <f>G273</f>
        <v>3200</v>
      </c>
      <c r="H272" s="99">
        <f>H273</f>
        <v>3000</v>
      </c>
      <c r="I272" s="99">
        <f>I273</f>
        <v>2509.8</v>
      </c>
      <c r="J272" s="99"/>
      <c r="K272" s="213" t="s">
        <v>415</v>
      </c>
      <c r="L272" s="148"/>
    </row>
    <row r="273" spans="1:12" s="96" customFormat="1" ht="18" customHeight="1">
      <c r="A273" s="207"/>
      <c r="B273" s="171"/>
      <c r="C273" s="110" t="s">
        <v>256</v>
      </c>
      <c r="D273" s="107">
        <f>D275+D277</f>
        <v>28063.7</v>
      </c>
      <c r="E273" s="107">
        <f>E275+E277</f>
        <v>19353.9</v>
      </c>
      <c r="F273" s="100">
        <f t="shared" si="7"/>
        <v>68.96417792379481</v>
      </c>
      <c r="G273" s="100">
        <f>G275+G277</f>
        <v>3200</v>
      </c>
      <c r="H273" s="100">
        <f>H275+H277</f>
        <v>3000</v>
      </c>
      <c r="I273" s="100">
        <f>I275+I277</f>
        <v>2509.8</v>
      </c>
      <c r="J273" s="100"/>
      <c r="K273" s="213"/>
      <c r="L273" s="148"/>
    </row>
    <row r="274" spans="1:12" s="96" customFormat="1" ht="15.75">
      <c r="A274" s="207" t="s">
        <v>402</v>
      </c>
      <c r="B274" s="171" t="s">
        <v>403</v>
      </c>
      <c r="C274" s="109" t="s">
        <v>266</v>
      </c>
      <c r="D274" s="106">
        <f>D275</f>
        <v>27182</v>
      </c>
      <c r="E274" s="106">
        <f>E275</f>
        <v>19082</v>
      </c>
      <c r="F274" s="99">
        <f t="shared" si="7"/>
        <v>70.20086822161726</v>
      </c>
      <c r="G274" s="99">
        <f>G275</f>
        <v>3000</v>
      </c>
      <c r="H274" s="99">
        <f>H275</f>
        <v>2800</v>
      </c>
      <c r="I274" s="99">
        <f>I275</f>
        <v>2300</v>
      </c>
      <c r="J274" s="99"/>
      <c r="K274" s="213"/>
      <c r="L274" s="148"/>
    </row>
    <row r="275" spans="1:12" s="96" customFormat="1" ht="26.25" customHeight="1">
      <c r="A275" s="207"/>
      <c r="B275" s="171"/>
      <c r="C275" s="110" t="s">
        <v>256</v>
      </c>
      <c r="D275" s="107">
        <v>27182</v>
      </c>
      <c r="E275" s="100">
        <v>19082</v>
      </c>
      <c r="F275" s="100">
        <f t="shared" si="7"/>
        <v>70.20086822161726</v>
      </c>
      <c r="G275" s="100">
        <v>3000</v>
      </c>
      <c r="H275" s="100">
        <v>2800</v>
      </c>
      <c r="I275" s="100">
        <v>2300</v>
      </c>
      <c r="J275" s="100"/>
      <c r="K275" s="213"/>
      <c r="L275" s="148"/>
    </row>
    <row r="276" spans="1:12" s="96" customFormat="1" ht="15.75">
      <c r="A276" s="207" t="s">
        <v>404</v>
      </c>
      <c r="B276" s="171" t="s">
        <v>405</v>
      </c>
      <c r="C276" s="109" t="s">
        <v>266</v>
      </c>
      <c r="D276" s="106">
        <f>D277</f>
        <v>881.7</v>
      </c>
      <c r="E276" s="106">
        <f>E277</f>
        <v>271.9</v>
      </c>
      <c r="F276" s="99">
        <f t="shared" si="7"/>
        <v>30.83815356697289</v>
      </c>
      <c r="G276" s="99">
        <f>G277</f>
        <v>200</v>
      </c>
      <c r="H276" s="99">
        <f>H277</f>
        <v>200</v>
      </c>
      <c r="I276" s="99">
        <f>I277</f>
        <v>209.8</v>
      </c>
      <c r="J276" s="99"/>
      <c r="K276" s="213"/>
      <c r="L276" s="148"/>
    </row>
    <row r="277" spans="1:12" s="96" customFormat="1" ht="24.75" customHeight="1">
      <c r="A277" s="207"/>
      <c r="B277" s="171"/>
      <c r="C277" s="110" t="s">
        <v>256</v>
      </c>
      <c r="D277" s="107">
        <v>881.7</v>
      </c>
      <c r="E277" s="100">
        <v>271.9</v>
      </c>
      <c r="F277" s="100">
        <f t="shared" si="7"/>
        <v>30.83815356697289</v>
      </c>
      <c r="G277" s="100">
        <v>200</v>
      </c>
      <c r="H277" s="100">
        <v>200</v>
      </c>
      <c r="I277" s="100">
        <v>209.8</v>
      </c>
      <c r="J277" s="100"/>
      <c r="K277" s="213"/>
      <c r="L277" s="148"/>
    </row>
    <row r="278" spans="1:12" s="96" customFormat="1" ht="15.75" hidden="1">
      <c r="A278" s="207" t="s">
        <v>385</v>
      </c>
      <c r="B278" s="171" t="s">
        <v>476</v>
      </c>
      <c r="C278" s="110" t="s">
        <v>266</v>
      </c>
      <c r="D278" s="107">
        <v>0</v>
      </c>
      <c r="E278" s="100"/>
      <c r="F278" s="100" t="e">
        <f t="shared" si="7"/>
        <v>#DIV/0!</v>
      </c>
      <c r="G278" s="100"/>
      <c r="H278" s="100"/>
      <c r="I278" s="100"/>
      <c r="J278" s="100"/>
      <c r="K278" s="138"/>
      <c r="L278" s="148"/>
    </row>
    <row r="279" spans="1:12" s="96" customFormat="1" ht="15.75" hidden="1">
      <c r="A279" s="207"/>
      <c r="B279" s="171"/>
      <c r="C279" s="110" t="s">
        <v>376</v>
      </c>
      <c r="D279" s="107">
        <v>0</v>
      </c>
      <c r="E279" s="100"/>
      <c r="F279" s="100" t="e">
        <f t="shared" si="7"/>
        <v>#DIV/0!</v>
      </c>
      <c r="G279" s="100"/>
      <c r="H279" s="100"/>
      <c r="I279" s="100"/>
      <c r="J279" s="100"/>
      <c r="K279" s="138"/>
      <c r="L279" s="148"/>
    </row>
    <row r="280" spans="1:12" s="96" customFormat="1" ht="24" hidden="1">
      <c r="A280" s="207"/>
      <c r="B280" s="171"/>
      <c r="C280" s="110" t="s">
        <v>2</v>
      </c>
      <c r="D280" s="107">
        <v>0</v>
      </c>
      <c r="E280" s="100"/>
      <c r="F280" s="100" t="e">
        <f t="shared" si="7"/>
        <v>#DIV/0!</v>
      </c>
      <c r="G280" s="100"/>
      <c r="H280" s="100"/>
      <c r="I280" s="100"/>
      <c r="J280" s="100"/>
      <c r="K280" s="138"/>
      <c r="L280" s="148"/>
    </row>
    <row r="281" spans="1:12" s="96" customFormat="1" ht="15.75" hidden="1">
      <c r="A281" s="207"/>
      <c r="B281" s="171"/>
      <c r="C281" s="111" t="s">
        <v>377</v>
      </c>
      <c r="D281" s="107">
        <v>0</v>
      </c>
      <c r="E281" s="100"/>
      <c r="F281" s="100" t="e">
        <f t="shared" si="7"/>
        <v>#DIV/0!</v>
      </c>
      <c r="G281" s="100"/>
      <c r="H281" s="100"/>
      <c r="I281" s="100"/>
      <c r="J281" s="100"/>
      <c r="K281" s="138"/>
      <c r="L281" s="148"/>
    </row>
    <row r="282" spans="1:12" s="96" customFormat="1" ht="15.75" hidden="1">
      <c r="A282" s="207"/>
      <c r="B282" s="171"/>
      <c r="C282" s="111" t="s">
        <v>349</v>
      </c>
      <c r="D282" s="107"/>
      <c r="E282" s="100"/>
      <c r="F282" s="100" t="e">
        <f t="shared" si="7"/>
        <v>#DIV/0!</v>
      </c>
      <c r="G282" s="100"/>
      <c r="H282" s="100"/>
      <c r="I282" s="100"/>
      <c r="J282" s="100"/>
      <c r="K282" s="138"/>
      <c r="L282" s="148"/>
    </row>
    <row r="283" spans="1:12" s="96" customFormat="1" ht="15.75" hidden="1">
      <c r="A283" s="207"/>
      <c r="B283" s="171"/>
      <c r="C283" s="111" t="s">
        <v>345</v>
      </c>
      <c r="D283" s="107">
        <v>0</v>
      </c>
      <c r="E283" s="100"/>
      <c r="F283" s="100" t="e">
        <f t="shared" si="7"/>
        <v>#DIV/0!</v>
      </c>
      <c r="G283" s="100"/>
      <c r="H283" s="100"/>
      <c r="I283" s="100"/>
      <c r="J283" s="100"/>
      <c r="K283" s="138"/>
      <c r="L283" s="148"/>
    </row>
    <row r="284" spans="1:12" s="96" customFormat="1" ht="60" hidden="1">
      <c r="A284" s="207"/>
      <c r="B284" s="171"/>
      <c r="C284" s="110" t="s">
        <v>346</v>
      </c>
      <c r="D284" s="107">
        <v>0</v>
      </c>
      <c r="E284" s="100"/>
      <c r="F284" s="100" t="e">
        <f t="shared" si="7"/>
        <v>#DIV/0!</v>
      </c>
      <c r="G284" s="100"/>
      <c r="H284" s="100"/>
      <c r="I284" s="100"/>
      <c r="J284" s="100"/>
      <c r="K284" s="138"/>
      <c r="L284" s="148"/>
    </row>
    <row r="285" spans="1:12" s="96" customFormat="1" ht="48" hidden="1">
      <c r="A285" s="207"/>
      <c r="B285" s="171"/>
      <c r="C285" s="111" t="s">
        <v>396</v>
      </c>
      <c r="D285" s="107">
        <v>0</v>
      </c>
      <c r="E285" s="100"/>
      <c r="F285" s="100" t="e">
        <f t="shared" si="7"/>
        <v>#DIV/0!</v>
      </c>
      <c r="G285" s="100"/>
      <c r="H285" s="100"/>
      <c r="I285" s="100"/>
      <c r="J285" s="100"/>
      <c r="K285" s="138"/>
      <c r="L285" s="148"/>
    </row>
    <row r="286" spans="1:12" s="96" customFormat="1" ht="25.5" customHeight="1">
      <c r="A286" s="207" t="s">
        <v>406</v>
      </c>
      <c r="B286" s="217" t="s">
        <v>477</v>
      </c>
      <c r="C286" s="112" t="s">
        <v>266</v>
      </c>
      <c r="D286" s="106">
        <f>D287</f>
        <v>38630.6</v>
      </c>
      <c r="E286" s="106">
        <f>E287</f>
        <v>24694.7</v>
      </c>
      <c r="F286" s="99">
        <f t="shared" si="7"/>
        <v>63.925230257878475</v>
      </c>
      <c r="G286" s="99">
        <f>G287</f>
        <v>5000</v>
      </c>
      <c r="H286" s="99">
        <f>H287</f>
        <v>4200</v>
      </c>
      <c r="I286" s="99">
        <f>I287</f>
        <v>4735.9</v>
      </c>
      <c r="J286" s="99"/>
      <c r="K286" s="221" t="s">
        <v>484</v>
      </c>
      <c r="L286" s="148"/>
    </row>
    <row r="287" spans="1:12" s="96" customFormat="1" ht="39.75" customHeight="1">
      <c r="A287" s="207"/>
      <c r="B287" s="217"/>
      <c r="C287" s="111" t="s">
        <v>256</v>
      </c>
      <c r="D287" s="107">
        <v>38630.6</v>
      </c>
      <c r="E287" s="100">
        <v>24694.7</v>
      </c>
      <c r="F287" s="100">
        <f t="shared" si="7"/>
        <v>63.925230257878475</v>
      </c>
      <c r="G287" s="100">
        <v>5000</v>
      </c>
      <c r="H287" s="100">
        <v>4200</v>
      </c>
      <c r="I287" s="100">
        <v>4735.9</v>
      </c>
      <c r="J287" s="100"/>
      <c r="K287" s="221"/>
      <c r="L287" s="148"/>
    </row>
    <row r="288" spans="1:12" s="96" customFormat="1" ht="41.25" customHeight="1">
      <c r="A288" s="207" t="s">
        <v>407</v>
      </c>
      <c r="B288" s="217" t="s">
        <v>478</v>
      </c>
      <c r="C288" s="112" t="s">
        <v>266</v>
      </c>
      <c r="D288" s="106">
        <f>D289</f>
        <v>88458.6</v>
      </c>
      <c r="E288" s="99">
        <f>E289</f>
        <v>65689.6</v>
      </c>
      <c r="F288" s="99">
        <f t="shared" si="7"/>
        <v>74.26027542827944</v>
      </c>
      <c r="G288" s="99">
        <f>G289</f>
        <v>7600</v>
      </c>
      <c r="H288" s="99">
        <f>H289</f>
        <v>7600</v>
      </c>
      <c r="I288" s="99">
        <f>I289</f>
        <v>7569</v>
      </c>
      <c r="J288" s="99"/>
      <c r="K288" s="221" t="s">
        <v>416</v>
      </c>
      <c r="L288" s="148"/>
    </row>
    <row r="289" spans="1:12" s="96" customFormat="1" ht="60.75" customHeight="1">
      <c r="A289" s="207"/>
      <c r="B289" s="217"/>
      <c r="C289" s="111" t="s">
        <v>256</v>
      </c>
      <c r="D289" s="107">
        <v>88458.6</v>
      </c>
      <c r="E289" s="100">
        <v>65689.6</v>
      </c>
      <c r="F289" s="100">
        <f t="shared" si="7"/>
        <v>74.26027542827944</v>
      </c>
      <c r="G289" s="100">
        <v>7600</v>
      </c>
      <c r="H289" s="100">
        <v>7600</v>
      </c>
      <c r="I289" s="100">
        <v>7569</v>
      </c>
      <c r="J289" s="100"/>
      <c r="K289" s="221"/>
      <c r="L289" s="148"/>
    </row>
    <row r="290" spans="1:12" s="96" customFormat="1" ht="26.25" customHeight="1">
      <c r="A290" s="207" t="s">
        <v>408</v>
      </c>
      <c r="B290" s="171" t="s">
        <v>479</v>
      </c>
      <c r="C290" s="109" t="s">
        <v>266</v>
      </c>
      <c r="D290" s="106">
        <f>D291</f>
        <v>4156.3</v>
      </c>
      <c r="E290" s="106">
        <f>E291</f>
        <v>775.4</v>
      </c>
      <c r="F290" s="99">
        <f>E290/D290*100</f>
        <v>18.656016168226547</v>
      </c>
      <c r="G290" s="99">
        <f>G291</f>
        <v>1200</v>
      </c>
      <c r="H290" s="99">
        <f>H291</f>
        <v>1200</v>
      </c>
      <c r="I290" s="99">
        <f>I291</f>
        <v>980.9</v>
      </c>
      <c r="J290" s="99"/>
      <c r="K290" s="213" t="s">
        <v>417</v>
      </c>
      <c r="L290" s="148"/>
    </row>
    <row r="291" spans="1:12" s="96" customFormat="1" ht="38.25" customHeight="1">
      <c r="A291" s="207"/>
      <c r="B291" s="171"/>
      <c r="C291" s="110" t="s">
        <v>256</v>
      </c>
      <c r="D291" s="107">
        <v>4156.3</v>
      </c>
      <c r="E291" s="100">
        <v>775.4</v>
      </c>
      <c r="F291" s="100">
        <f>E291/D291*100</f>
        <v>18.656016168226547</v>
      </c>
      <c r="G291" s="100">
        <v>1200</v>
      </c>
      <c r="H291" s="100">
        <v>1200</v>
      </c>
      <c r="I291" s="100">
        <v>980.9</v>
      </c>
      <c r="J291" s="100"/>
      <c r="K291" s="213"/>
      <c r="L291" s="148"/>
    </row>
    <row r="292" spans="1:12" s="96" customFormat="1" ht="15.75">
      <c r="A292" s="212" t="s">
        <v>409</v>
      </c>
      <c r="B292" s="212"/>
      <c r="C292" s="108" t="s">
        <v>266</v>
      </c>
      <c r="D292" s="105">
        <f>D293+D294+D295</f>
        <v>1872715</v>
      </c>
      <c r="E292" s="105">
        <f>E293+E294+E295</f>
        <v>1262141.7999999998</v>
      </c>
      <c r="F292" s="113">
        <f t="shared" si="7"/>
        <v>67.39636303441794</v>
      </c>
      <c r="G292" s="113">
        <f>G293+G294+G295</f>
        <v>240805.9</v>
      </c>
      <c r="H292" s="113">
        <f>H293+H294+H295</f>
        <v>239305.6</v>
      </c>
      <c r="I292" s="113">
        <f>I293+I294+I295</f>
        <v>130461.70000000001</v>
      </c>
      <c r="J292" s="113"/>
      <c r="K292" s="223"/>
      <c r="L292" s="148"/>
    </row>
    <row r="293" spans="1:12" s="96" customFormat="1" ht="15.75">
      <c r="A293" s="212"/>
      <c r="B293" s="212"/>
      <c r="C293" s="110" t="s">
        <v>376</v>
      </c>
      <c r="D293" s="107">
        <f>D234+D232</f>
        <v>40352.8</v>
      </c>
      <c r="E293" s="107">
        <f>E234+E232</f>
        <v>26018</v>
      </c>
      <c r="F293" s="100">
        <f aca="true" t="shared" si="8" ref="F293:F298">E293/D293*100</f>
        <v>64.47631886758786</v>
      </c>
      <c r="G293" s="100">
        <f aca="true" t="shared" si="9" ref="G293:I294">G219</f>
        <v>4778.4</v>
      </c>
      <c r="H293" s="100">
        <f t="shared" si="9"/>
        <v>4778.2</v>
      </c>
      <c r="I293" s="100">
        <f t="shared" si="9"/>
        <v>4778.2</v>
      </c>
      <c r="J293" s="100"/>
      <c r="K293" s="223"/>
      <c r="L293" s="148"/>
    </row>
    <row r="294" spans="1:12" s="96" customFormat="1" ht="20.25" customHeight="1">
      <c r="A294" s="212"/>
      <c r="B294" s="212"/>
      <c r="C294" s="110" t="s">
        <v>2</v>
      </c>
      <c r="D294" s="107">
        <f>D235+D230+D228+D226</f>
        <v>1251022.3</v>
      </c>
      <c r="E294" s="107">
        <f>E220</f>
        <v>869927.2999999999</v>
      </c>
      <c r="F294" s="100">
        <f t="shared" si="8"/>
        <v>69.53731360344256</v>
      </c>
      <c r="G294" s="100">
        <f t="shared" si="9"/>
        <v>157802.1</v>
      </c>
      <c r="H294" s="100">
        <f t="shared" si="9"/>
        <v>157802</v>
      </c>
      <c r="I294" s="100">
        <f t="shared" si="9"/>
        <v>65490.9</v>
      </c>
      <c r="J294" s="100"/>
      <c r="K294" s="223"/>
      <c r="L294" s="148"/>
    </row>
    <row r="295" spans="1:12" s="96" customFormat="1" ht="15.75">
      <c r="A295" s="212"/>
      <c r="B295" s="212"/>
      <c r="C295" s="110" t="s">
        <v>344</v>
      </c>
      <c r="D295" s="107">
        <f>D291+D289+D287+D261+D248+D243+D223</f>
        <v>581339.9</v>
      </c>
      <c r="E295" s="107">
        <f>E291+E289+E287+E261+E248+E243+E223</f>
        <v>366196.5</v>
      </c>
      <c r="F295" s="100">
        <f t="shared" si="8"/>
        <v>62.99180565448887</v>
      </c>
      <c r="G295" s="100">
        <f>G291+G289+G287+G261+G248+G243+G221</f>
        <v>78225.4</v>
      </c>
      <c r="H295" s="100">
        <f>H291+H289+H287+H261+H248+H243+H221</f>
        <v>76725.4</v>
      </c>
      <c r="I295" s="100">
        <f>I291+I289+I287+I261+I248+I243+I221</f>
        <v>60192.600000000006</v>
      </c>
      <c r="J295" s="100"/>
      <c r="K295" s="223"/>
      <c r="L295" s="148"/>
    </row>
    <row r="296" spans="1:12" s="96" customFormat="1" ht="15.75" customHeight="1" hidden="1">
      <c r="A296" s="212"/>
      <c r="B296" s="212"/>
      <c r="C296" s="101" t="s">
        <v>349</v>
      </c>
      <c r="D296" s="130"/>
      <c r="E296" s="133"/>
      <c r="F296" s="133"/>
      <c r="G296" s="98"/>
      <c r="H296" s="98"/>
      <c r="I296" s="98"/>
      <c r="J296" s="120"/>
      <c r="K296" s="119"/>
      <c r="L296" s="148"/>
    </row>
    <row r="297" spans="1:12" s="96" customFormat="1" ht="25.5" customHeight="1" hidden="1">
      <c r="A297" s="212"/>
      <c r="B297" s="212"/>
      <c r="C297" s="101" t="s">
        <v>345</v>
      </c>
      <c r="D297" s="130">
        <f>D238</f>
        <v>220.7</v>
      </c>
      <c r="E297" s="130">
        <f>E238</f>
        <v>63.6</v>
      </c>
      <c r="F297" s="133">
        <f t="shared" si="8"/>
        <v>28.817399184413233</v>
      </c>
      <c r="G297" s="98"/>
      <c r="H297" s="98"/>
      <c r="I297" s="98"/>
      <c r="J297" s="120"/>
      <c r="K297" s="119"/>
      <c r="L297" s="148"/>
    </row>
    <row r="298" spans="1:12" s="96" customFormat="1" ht="76.5" customHeight="1" hidden="1">
      <c r="A298" s="212"/>
      <c r="B298" s="212"/>
      <c r="C298" s="101" t="s">
        <v>346</v>
      </c>
      <c r="D298" s="130">
        <f>D239</f>
        <v>220.7</v>
      </c>
      <c r="E298" s="130">
        <f>E239</f>
        <v>63.6</v>
      </c>
      <c r="F298" s="133">
        <f t="shared" si="8"/>
        <v>28.817399184413233</v>
      </c>
      <c r="G298" s="98"/>
      <c r="H298" s="98"/>
      <c r="I298" s="98"/>
      <c r="J298" s="120"/>
      <c r="K298" s="119"/>
      <c r="L298" s="148"/>
    </row>
    <row r="299" spans="1:12" s="96" customFormat="1" ht="51" customHeight="1" hidden="1">
      <c r="A299" s="212"/>
      <c r="B299" s="212"/>
      <c r="C299" s="128" t="s">
        <v>396</v>
      </c>
      <c r="D299" s="130" t="e">
        <f>E299+F299+P299+Q299+R299+S299+T299</f>
        <v>#DIV/0!</v>
      </c>
      <c r="E299" s="133">
        <f>E265</f>
        <v>0</v>
      </c>
      <c r="F299" s="133" t="e">
        <f>F265</f>
        <v>#DIV/0!</v>
      </c>
      <c r="G299" s="98"/>
      <c r="H299" s="98"/>
      <c r="I299" s="98"/>
      <c r="J299" s="120"/>
      <c r="K299" s="119"/>
      <c r="L299" s="148"/>
    </row>
    <row r="300" spans="1:12" s="96" customFormat="1" ht="15.75" customHeight="1">
      <c r="A300" s="208" t="s">
        <v>457</v>
      </c>
      <c r="B300" s="208"/>
      <c r="C300" s="208"/>
      <c r="D300" s="208"/>
      <c r="E300" s="208"/>
      <c r="F300" s="208"/>
      <c r="G300" s="208"/>
      <c r="H300" s="208"/>
      <c r="I300" s="208"/>
      <c r="J300" s="208"/>
      <c r="K300" s="208"/>
      <c r="L300" s="148"/>
    </row>
    <row r="301" spans="1:12" s="96" customFormat="1" ht="69" customHeight="1">
      <c r="A301" s="179" t="s">
        <v>94</v>
      </c>
      <c r="B301" s="171" t="s">
        <v>485</v>
      </c>
      <c r="C301" s="112" t="s">
        <v>266</v>
      </c>
      <c r="D301" s="99">
        <v>0</v>
      </c>
      <c r="E301" s="99">
        <v>0</v>
      </c>
      <c r="F301" s="99">
        <v>0</v>
      </c>
      <c r="G301" s="99">
        <v>0</v>
      </c>
      <c r="H301" s="99">
        <v>0</v>
      </c>
      <c r="I301" s="99">
        <v>0</v>
      </c>
      <c r="J301" s="99"/>
      <c r="K301" s="227" t="s">
        <v>486</v>
      </c>
      <c r="L301" s="148"/>
    </row>
    <row r="302" spans="1:12" s="96" customFormat="1" ht="74.25" customHeight="1">
      <c r="A302" s="179"/>
      <c r="B302" s="171"/>
      <c r="C302" s="111" t="s">
        <v>2</v>
      </c>
      <c r="D302" s="100">
        <v>0</v>
      </c>
      <c r="E302" s="100">
        <v>0</v>
      </c>
      <c r="F302" s="100">
        <v>0</v>
      </c>
      <c r="G302" s="100">
        <v>0</v>
      </c>
      <c r="H302" s="100">
        <v>0</v>
      </c>
      <c r="I302" s="100">
        <v>0</v>
      </c>
      <c r="J302" s="100"/>
      <c r="K302" s="227"/>
      <c r="L302" s="148"/>
    </row>
    <row r="303" spans="1:12" s="96" customFormat="1" ht="75.75" customHeight="1">
      <c r="A303" s="179"/>
      <c r="B303" s="171"/>
      <c r="C303" s="111" t="s">
        <v>344</v>
      </c>
      <c r="D303" s="100">
        <v>0</v>
      </c>
      <c r="E303" s="100">
        <v>0</v>
      </c>
      <c r="F303" s="100">
        <v>0</v>
      </c>
      <c r="G303" s="100">
        <v>0</v>
      </c>
      <c r="H303" s="100">
        <v>0</v>
      </c>
      <c r="I303" s="100">
        <v>0</v>
      </c>
      <c r="J303" s="100"/>
      <c r="K303" s="227"/>
      <c r="L303" s="148"/>
    </row>
    <row r="304" spans="1:12" s="96" customFormat="1" ht="15.75" hidden="1">
      <c r="A304" s="122"/>
      <c r="B304" s="122"/>
      <c r="C304" s="111" t="s">
        <v>36</v>
      </c>
      <c r="D304" s="100"/>
      <c r="E304" s="100"/>
      <c r="F304" s="100" t="e">
        <f aca="true" t="shared" si="10" ref="F304:F367">E304/D304*100</f>
        <v>#DIV/0!</v>
      </c>
      <c r="G304" s="100">
        <v>0</v>
      </c>
      <c r="H304" s="100">
        <v>0</v>
      </c>
      <c r="I304" s="100">
        <v>0</v>
      </c>
      <c r="J304" s="100"/>
      <c r="K304" s="140"/>
      <c r="L304" s="148"/>
    </row>
    <row r="305" spans="1:12" s="96" customFormat="1" ht="15.75" hidden="1">
      <c r="A305" s="122"/>
      <c r="B305" s="122"/>
      <c r="C305" s="111" t="s">
        <v>345</v>
      </c>
      <c r="D305" s="100">
        <v>0</v>
      </c>
      <c r="E305" s="100"/>
      <c r="F305" s="100" t="e">
        <f t="shared" si="10"/>
        <v>#DIV/0!</v>
      </c>
      <c r="G305" s="100">
        <v>0</v>
      </c>
      <c r="H305" s="100">
        <v>0</v>
      </c>
      <c r="I305" s="100">
        <v>0</v>
      </c>
      <c r="J305" s="100"/>
      <c r="K305" s="140"/>
      <c r="L305" s="148"/>
    </row>
    <row r="306" spans="1:12" s="96" customFormat="1" ht="60" hidden="1">
      <c r="A306" s="122"/>
      <c r="B306" s="122"/>
      <c r="C306" s="111" t="s">
        <v>346</v>
      </c>
      <c r="D306" s="100">
        <v>0</v>
      </c>
      <c r="E306" s="100"/>
      <c r="F306" s="100" t="e">
        <f t="shared" si="10"/>
        <v>#DIV/0!</v>
      </c>
      <c r="G306" s="100">
        <v>0</v>
      </c>
      <c r="H306" s="100">
        <v>0</v>
      </c>
      <c r="I306" s="100">
        <v>0</v>
      </c>
      <c r="J306" s="100"/>
      <c r="K306" s="140"/>
      <c r="L306" s="148"/>
    </row>
    <row r="307" spans="1:12" s="96" customFormat="1" ht="69.75" customHeight="1">
      <c r="A307" s="222" t="s">
        <v>96</v>
      </c>
      <c r="B307" s="171" t="s">
        <v>487</v>
      </c>
      <c r="C307" s="109" t="s">
        <v>266</v>
      </c>
      <c r="D307" s="99">
        <f>D308</f>
        <v>1390.8</v>
      </c>
      <c r="E307" s="99">
        <f>E308</f>
        <v>224.7</v>
      </c>
      <c r="F307" s="99">
        <f t="shared" si="10"/>
        <v>16.156169111302848</v>
      </c>
      <c r="G307" s="99">
        <f>G308</f>
        <v>450</v>
      </c>
      <c r="H307" s="99">
        <f>H308</f>
        <v>450</v>
      </c>
      <c r="I307" s="99">
        <f>I308</f>
        <v>266.1</v>
      </c>
      <c r="J307" s="99"/>
      <c r="K307" s="228" t="s">
        <v>446</v>
      </c>
      <c r="L307" s="148"/>
    </row>
    <row r="308" spans="1:12" s="96" customFormat="1" ht="81" customHeight="1">
      <c r="A308" s="222"/>
      <c r="B308" s="171"/>
      <c r="C308" s="110" t="s">
        <v>256</v>
      </c>
      <c r="D308" s="100">
        <v>1390.8</v>
      </c>
      <c r="E308" s="100">
        <v>224.7</v>
      </c>
      <c r="F308" s="100">
        <f t="shared" si="10"/>
        <v>16.156169111302848</v>
      </c>
      <c r="G308" s="100">
        <v>450</v>
      </c>
      <c r="H308" s="100">
        <v>450</v>
      </c>
      <c r="I308" s="100">
        <v>266.1</v>
      </c>
      <c r="J308" s="100"/>
      <c r="K308" s="228"/>
      <c r="L308" s="148"/>
    </row>
    <row r="309" spans="1:12" s="96" customFormat="1" ht="63" customHeight="1">
      <c r="A309" s="222" t="s">
        <v>418</v>
      </c>
      <c r="B309" s="171" t="s">
        <v>488</v>
      </c>
      <c r="C309" s="109" t="s">
        <v>266</v>
      </c>
      <c r="D309" s="99">
        <f>D310</f>
        <v>1194.4</v>
      </c>
      <c r="E309" s="99">
        <f>E310</f>
        <v>154.5</v>
      </c>
      <c r="F309" s="99">
        <f t="shared" si="10"/>
        <v>12.935365036838578</v>
      </c>
      <c r="G309" s="99">
        <f>G310</f>
        <v>400</v>
      </c>
      <c r="H309" s="99">
        <f>H310</f>
        <v>400</v>
      </c>
      <c r="I309" s="99">
        <f>I310</f>
        <v>239.9</v>
      </c>
      <c r="J309" s="99"/>
      <c r="K309" s="213" t="s">
        <v>498</v>
      </c>
      <c r="L309" s="148"/>
    </row>
    <row r="310" spans="1:12" s="96" customFormat="1" ht="72" customHeight="1">
      <c r="A310" s="222"/>
      <c r="B310" s="171"/>
      <c r="C310" s="110" t="s">
        <v>256</v>
      </c>
      <c r="D310" s="100">
        <v>1194.4</v>
      </c>
      <c r="E310" s="100">
        <v>154.5</v>
      </c>
      <c r="F310" s="100">
        <f t="shared" si="10"/>
        <v>12.935365036838578</v>
      </c>
      <c r="G310" s="100">
        <v>400</v>
      </c>
      <c r="H310" s="100">
        <v>400</v>
      </c>
      <c r="I310" s="100">
        <v>239.9</v>
      </c>
      <c r="J310" s="100"/>
      <c r="K310" s="213"/>
      <c r="L310" s="148"/>
    </row>
    <row r="311" spans="1:12" s="96" customFormat="1" ht="15.75" customHeight="1">
      <c r="A311" s="238" t="s">
        <v>419</v>
      </c>
      <c r="B311" s="232" t="s">
        <v>492</v>
      </c>
      <c r="C311" s="109" t="s">
        <v>266</v>
      </c>
      <c r="D311" s="99">
        <f>D312+D313</f>
        <v>21445.199999999997</v>
      </c>
      <c r="E311" s="99">
        <f>E312+E313</f>
        <v>11131.3</v>
      </c>
      <c r="F311" s="99">
        <f>E311/D311*100</f>
        <v>51.905787775353</v>
      </c>
      <c r="G311" s="99">
        <v>2163.4</v>
      </c>
      <c r="H311" s="99">
        <f>H312+H313</f>
        <v>0</v>
      </c>
      <c r="I311" s="99">
        <f>I312+I313</f>
        <v>995.5</v>
      </c>
      <c r="J311" s="99">
        <f>J312+J313</f>
        <v>7155</v>
      </c>
      <c r="K311" s="142"/>
      <c r="L311" s="148"/>
    </row>
    <row r="312" spans="1:12" s="96" customFormat="1" ht="24">
      <c r="A312" s="239"/>
      <c r="B312" s="233"/>
      <c r="C312" s="110" t="s">
        <v>2</v>
      </c>
      <c r="D312" s="100">
        <f>D318+D350+D352</f>
        <v>12820.5</v>
      </c>
      <c r="E312" s="100">
        <f>E318+E351</f>
        <v>4538</v>
      </c>
      <c r="F312" s="100">
        <f>E312/D312*100</f>
        <v>35.39643539643539</v>
      </c>
      <c r="G312" s="100">
        <f>G318+G350+G352</f>
        <v>2054.1000000000004</v>
      </c>
      <c r="H312" s="100">
        <f>H318+H350+H352</f>
        <v>0</v>
      </c>
      <c r="I312" s="100">
        <f>I318+I350+I352</f>
        <v>995.5</v>
      </c>
      <c r="J312" s="100">
        <f>J318+J350+J352</f>
        <v>5232.9</v>
      </c>
      <c r="K312" s="143"/>
      <c r="L312" s="148"/>
    </row>
    <row r="313" spans="1:12" s="96" customFormat="1" ht="15.75">
      <c r="A313" s="240"/>
      <c r="B313" s="234"/>
      <c r="C313" s="110" t="s">
        <v>344</v>
      </c>
      <c r="D313" s="100">
        <f>D319+D348+D353</f>
        <v>8624.699999999999</v>
      </c>
      <c r="E313" s="100">
        <f>E319+E348</f>
        <v>6593.3</v>
      </c>
      <c r="F313" s="100">
        <f>E313/D313*100</f>
        <v>76.44671698725753</v>
      </c>
      <c r="G313" s="100">
        <f>G319+G348+G353</f>
        <v>109.30000000000001</v>
      </c>
      <c r="H313" s="100">
        <f>H319+H348+H353</f>
        <v>0</v>
      </c>
      <c r="I313" s="100">
        <f>I319+I348+I353</f>
        <v>0</v>
      </c>
      <c r="J313" s="100">
        <f>J319+J348+J353</f>
        <v>1922.1</v>
      </c>
      <c r="K313" s="144"/>
      <c r="L313" s="148"/>
    </row>
    <row r="314" spans="1:12" s="96" customFormat="1" ht="15.75" hidden="1">
      <c r="A314" s="124"/>
      <c r="B314" s="127"/>
      <c r="C314" s="117" t="s">
        <v>349</v>
      </c>
      <c r="D314" s="118"/>
      <c r="E314" s="118"/>
      <c r="F314" s="118"/>
      <c r="G314" s="118"/>
      <c r="H314" s="118"/>
      <c r="I314" s="118"/>
      <c r="J314" s="118"/>
      <c r="K314" s="143"/>
      <c r="L314" s="148"/>
    </row>
    <row r="315" spans="1:12" s="96" customFormat="1" ht="15.75" hidden="1">
      <c r="A315" s="124"/>
      <c r="B315" s="127"/>
      <c r="C315" s="117" t="s">
        <v>345</v>
      </c>
      <c r="D315" s="118">
        <f>D319+D348+D353-D316</f>
        <v>6579.799999999999</v>
      </c>
      <c r="E315" s="118">
        <f>E319+E348+E353-E316</f>
        <v>6593.3</v>
      </c>
      <c r="F315" s="118">
        <f t="shared" si="10"/>
        <v>100.20517340952615</v>
      </c>
      <c r="G315" s="118"/>
      <c r="H315" s="118"/>
      <c r="I315" s="118"/>
      <c r="J315" s="118"/>
      <c r="K315" s="143"/>
      <c r="L315" s="148"/>
    </row>
    <row r="316" spans="1:12" s="96" customFormat="1" ht="60" hidden="1">
      <c r="A316" s="124"/>
      <c r="B316" s="127"/>
      <c r="C316" s="117" t="s">
        <v>346</v>
      </c>
      <c r="D316" s="118">
        <f>D322</f>
        <v>2044.9</v>
      </c>
      <c r="E316" s="118">
        <f>E322</f>
        <v>0</v>
      </c>
      <c r="F316" s="118">
        <f t="shared" si="10"/>
        <v>0</v>
      </c>
      <c r="G316" s="118"/>
      <c r="H316" s="118"/>
      <c r="I316" s="118"/>
      <c r="J316" s="118"/>
      <c r="K316" s="145"/>
      <c r="L316" s="148"/>
    </row>
    <row r="317" spans="1:12" s="96" customFormat="1" ht="66" customHeight="1">
      <c r="A317" s="222" t="s">
        <v>420</v>
      </c>
      <c r="B317" s="171" t="s">
        <v>421</v>
      </c>
      <c r="C317" s="109" t="s">
        <v>266</v>
      </c>
      <c r="D317" s="99">
        <f>D318+D319</f>
        <v>8869.9</v>
      </c>
      <c r="E317" s="99">
        <f>E318+E319</f>
        <v>8749.4</v>
      </c>
      <c r="F317" s="99">
        <f>E317/D317*100</f>
        <v>98.64147284636805</v>
      </c>
      <c r="G317" s="99">
        <f>G318+G319</f>
        <v>120.50000000000001</v>
      </c>
      <c r="H317" s="99">
        <f>H318+H319</f>
        <v>0</v>
      </c>
      <c r="I317" s="99">
        <f>I318+I319</f>
        <v>0</v>
      </c>
      <c r="J317" s="99"/>
      <c r="K317" s="213" t="s">
        <v>494</v>
      </c>
      <c r="L317" s="148"/>
    </row>
    <row r="318" spans="1:12" s="96" customFormat="1" ht="57" customHeight="1">
      <c r="A318" s="222"/>
      <c r="B318" s="171"/>
      <c r="C318" s="110" t="s">
        <v>2</v>
      </c>
      <c r="D318" s="100">
        <f>D330</f>
        <v>3067.3</v>
      </c>
      <c r="E318" s="100">
        <v>3056.1</v>
      </c>
      <c r="F318" s="100">
        <f>E318/D318*100</f>
        <v>99.6348580184527</v>
      </c>
      <c r="G318" s="100">
        <f>G330</f>
        <v>11.2</v>
      </c>
      <c r="H318" s="100">
        <f>H330</f>
        <v>0</v>
      </c>
      <c r="I318" s="100">
        <f>I330</f>
        <v>0</v>
      </c>
      <c r="J318" s="100"/>
      <c r="K318" s="213"/>
      <c r="L318" s="148"/>
    </row>
    <row r="319" spans="1:12" s="96" customFormat="1" ht="112.5" customHeight="1">
      <c r="A319" s="222"/>
      <c r="B319" s="171"/>
      <c r="C319" s="110" t="s">
        <v>344</v>
      </c>
      <c r="D319" s="100">
        <f>D324+D331</f>
        <v>5802.599999999999</v>
      </c>
      <c r="E319" s="100">
        <f>E324+E331</f>
        <v>5693.3</v>
      </c>
      <c r="F319" s="100">
        <f>E319/D319*100</f>
        <v>98.11636163099303</v>
      </c>
      <c r="G319" s="100">
        <f>G324+G331</f>
        <v>109.30000000000001</v>
      </c>
      <c r="H319" s="100">
        <f>H324+H331</f>
        <v>0</v>
      </c>
      <c r="I319" s="100">
        <f>I324+I331</f>
        <v>0</v>
      </c>
      <c r="J319" s="100"/>
      <c r="K319" s="213"/>
      <c r="L319" s="148"/>
    </row>
    <row r="320" spans="1:12" s="96" customFormat="1" ht="15.75" hidden="1">
      <c r="A320" s="222"/>
      <c r="B320" s="171"/>
      <c r="C320" s="110" t="s">
        <v>349</v>
      </c>
      <c r="D320" s="100"/>
      <c r="E320" s="100"/>
      <c r="F320" s="100"/>
      <c r="G320" s="100"/>
      <c r="H320" s="100"/>
      <c r="I320" s="100"/>
      <c r="J320" s="100"/>
      <c r="K320" s="138"/>
      <c r="L320" s="148"/>
    </row>
    <row r="321" spans="1:12" s="96" customFormat="1" ht="15.75" hidden="1">
      <c r="A321" s="222"/>
      <c r="B321" s="171"/>
      <c r="C321" s="110" t="s">
        <v>345</v>
      </c>
      <c r="D321" s="100">
        <f>D326+D328+D333+D345</f>
        <v>3462.5</v>
      </c>
      <c r="E321" s="100">
        <f>E326+E328+E333+E345</f>
        <v>0</v>
      </c>
      <c r="F321" s="100">
        <f t="shared" si="10"/>
        <v>0</v>
      </c>
      <c r="G321" s="100"/>
      <c r="H321" s="100"/>
      <c r="I321" s="100"/>
      <c r="J321" s="100"/>
      <c r="K321" s="138"/>
      <c r="L321" s="148"/>
    </row>
    <row r="322" spans="1:12" s="96" customFormat="1" ht="60" hidden="1">
      <c r="A322" s="222"/>
      <c r="B322" s="171"/>
      <c r="C322" s="110" t="s">
        <v>346</v>
      </c>
      <c r="D322" s="100">
        <f>D334</f>
        <v>2044.9</v>
      </c>
      <c r="E322" s="100">
        <f>E334</f>
        <v>0</v>
      </c>
      <c r="F322" s="100">
        <f t="shared" si="10"/>
        <v>0</v>
      </c>
      <c r="G322" s="100"/>
      <c r="H322" s="100"/>
      <c r="I322" s="100"/>
      <c r="J322" s="100"/>
      <c r="K322" s="138"/>
      <c r="L322" s="148"/>
    </row>
    <row r="323" spans="1:12" s="96" customFormat="1" ht="42" customHeight="1">
      <c r="A323" s="222" t="s">
        <v>422</v>
      </c>
      <c r="B323" s="171" t="s">
        <v>423</v>
      </c>
      <c r="C323" s="109" t="s">
        <v>266</v>
      </c>
      <c r="D323" s="99">
        <f>D324</f>
        <v>670.7</v>
      </c>
      <c r="E323" s="99">
        <f>E324</f>
        <v>634.6</v>
      </c>
      <c r="F323" s="99">
        <f>E323/D323*100</f>
        <v>94.61756373937676</v>
      </c>
      <c r="G323" s="99">
        <f>G324</f>
        <v>36.1</v>
      </c>
      <c r="H323" s="99">
        <f>H324</f>
        <v>0</v>
      </c>
      <c r="I323" s="99">
        <f>I324</f>
        <v>0</v>
      </c>
      <c r="J323" s="99"/>
      <c r="K323" s="213" t="s">
        <v>447</v>
      </c>
      <c r="L323" s="148"/>
    </row>
    <row r="324" spans="1:12" s="96" customFormat="1" ht="59.25" customHeight="1">
      <c r="A324" s="222"/>
      <c r="B324" s="171"/>
      <c r="C324" s="110" t="s">
        <v>256</v>
      </c>
      <c r="D324" s="100">
        <v>670.7</v>
      </c>
      <c r="E324" s="100">
        <v>634.6</v>
      </c>
      <c r="F324" s="100">
        <f>E324/D324*100</f>
        <v>94.61756373937676</v>
      </c>
      <c r="G324" s="100">
        <v>36.1</v>
      </c>
      <c r="H324" s="100">
        <v>0</v>
      </c>
      <c r="I324" s="100">
        <v>0</v>
      </c>
      <c r="J324" s="100"/>
      <c r="K324" s="213"/>
      <c r="L324" s="148"/>
    </row>
    <row r="325" spans="1:12" s="96" customFormat="1" ht="15.75" hidden="1">
      <c r="A325" s="125"/>
      <c r="B325" s="122"/>
      <c r="C325" s="110" t="s">
        <v>266</v>
      </c>
      <c r="D325" s="100">
        <f>D326</f>
        <v>659</v>
      </c>
      <c r="E325" s="100">
        <v>0</v>
      </c>
      <c r="F325" s="100">
        <f t="shared" si="10"/>
        <v>0</v>
      </c>
      <c r="G325" s="100"/>
      <c r="H325" s="100"/>
      <c r="I325" s="100"/>
      <c r="J325" s="100"/>
      <c r="K325" s="138"/>
      <c r="L325" s="148"/>
    </row>
    <row r="326" spans="1:12" s="96" customFormat="1" ht="15.75" hidden="1">
      <c r="A326" s="125"/>
      <c r="B326" s="122"/>
      <c r="C326" s="110" t="s">
        <v>256</v>
      </c>
      <c r="D326" s="100">
        <v>659</v>
      </c>
      <c r="E326" s="100">
        <v>0</v>
      </c>
      <c r="F326" s="100">
        <f t="shared" si="10"/>
        <v>0</v>
      </c>
      <c r="G326" s="100"/>
      <c r="H326" s="100"/>
      <c r="I326" s="100"/>
      <c r="J326" s="100"/>
      <c r="K326" s="138"/>
      <c r="L326" s="148"/>
    </row>
    <row r="327" spans="1:12" s="96" customFormat="1" ht="15.75" hidden="1">
      <c r="A327" s="125"/>
      <c r="B327" s="122"/>
      <c r="C327" s="110" t="s">
        <v>266</v>
      </c>
      <c r="D327" s="100">
        <v>23</v>
      </c>
      <c r="E327" s="100">
        <v>0</v>
      </c>
      <c r="F327" s="100">
        <f t="shared" si="10"/>
        <v>0</v>
      </c>
      <c r="G327" s="100"/>
      <c r="H327" s="100"/>
      <c r="I327" s="100"/>
      <c r="J327" s="100"/>
      <c r="K327" s="138"/>
      <c r="L327" s="148"/>
    </row>
    <row r="328" spans="1:12" s="96" customFormat="1" ht="15.75" hidden="1">
      <c r="A328" s="125"/>
      <c r="B328" s="122"/>
      <c r="C328" s="110" t="s">
        <v>256</v>
      </c>
      <c r="D328" s="100">
        <v>23</v>
      </c>
      <c r="E328" s="100">
        <v>0</v>
      </c>
      <c r="F328" s="100">
        <f t="shared" si="10"/>
        <v>0</v>
      </c>
      <c r="G328" s="100"/>
      <c r="H328" s="100"/>
      <c r="I328" s="100"/>
      <c r="J328" s="100"/>
      <c r="K328" s="138"/>
      <c r="L328" s="148"/>
    </row>
    <row r="329" spans="1:12" s="96" customFormat="1" ht="15.75" customHeight="1">
      <c r="A329" s="222" t="s">
        <v>424</v>
      </c>
      <c r="B329" s="171" t="s">
        <v>489</v>
      </c>
      <c r="C329" s="109" t="s">
        <v>266</v>
      </c>
      <c r="D329" s="99">
        <f>D330+D331</f>
        <v>8199.2</v>
      </c>
      <c r="E329" s="99">
        <f>E330+E331</f>
        <v>8114.799999999999</v>
      </c>
      <c r="F329" s="99">
        <f>E329/D329*100</f>
        <v>98.97063128110058</v>
      </c>
      <c r="G329" s="99">
        <f>G330+G331</f>
        <v>84.4</v>
      </c>
      <c r="H329" s="99">
        <f>H330+H331</f>
        <v>0</v>
      </c>
      <c r="I329" s="99">
        <f>I330+I331</f>
        <v>0</v>
      </c>
      <c r="J329" s="99"/>
      <c r="K329" s="138"/>
      <c r="L329" s="148"/>
    </row>
    <row r="330" spans="1:12" s="96" customFormat="1" ht="51">
      <c r="A330" s="222"/>
      <c r="B330" s="171"/>
      <c r="C330" s="110" t="s">
        <v>2</v>
      </c>
      <c r="D330" s="100">
        <v>3067.3</v>
      </c>
      <c r="E330" s="100">
        <v>3056.1</v>
      </c>
      <c r="F330" s="100">
        <f>E330/D330*100</f>
        <v>99.6348580184527</v>
      </c>
      <c r="G330" s="100">
        <v>11.2</v>
      </c>
      <c r="H330" s="100">
        <v>0</v>
      </c>
      <c r="I330" s="100">
        <v>0</v>
      </c>
      <c r="J330" s="100"/>
      <c r="K330" s="138" t="s">
        <v>448</v>
      </c>
      <c r="L330" s="148"/>
    </row>
    <row r="331" spans="1:12" s="96" customFormat="1" ht="76.5">
      <c r="A331" s="222"/>
      <c r="B331" s="171"/>
      <c r="C331" s="110" t="s">
        <v>344</v>
      </c>
      <c r="D331" s="100">
        <v>5131.9</v>
      </c>
      <c r="E331" s="100">
        <v>5058.7</v>
      </c>
      <c r="F331" s="100">
        <f>E331/D331*100</f>
        <v>98.57362770124126</v>
      </c>
      <c r="G331" s="100">
        <v>73.2</v>
      </c>
      <c r="H331" s="100">
        <v>0</v>
      </c>
      <c r="I331" s="100">
        <v>0</v>
      </c>
      <c r="J331" s="100"/>
      <c r="K331" s="138" t="s">
        <v>449</v>
      </c>
      <c r="L331" s="148"/>
    </row>
    <row r="332" spans="1:12" s="96" customFormat="1" ht="19.5" customHeight="1" hidden="1">
      <c r="A332" s="125"/>
      <c r="B332" s="122"/>
      <c r="C332" s="110" t="s">
        <v>349</v>
      </c>
      <c r="D332" s="100"/>
      <c r="E332" s="100"/>
      <c r="F332" s="100"/>
      <c r="G332" s="100"/>
      <c r="H332" s="100"/>
      <c r="I332" s="100"/>
      <c r="J332" s="100"/>
      <c r="K332" s="138"/>
      <c r="L332" s="148"/>
    </row>
    <row r="333" spans="1:12" s="96" customFormat="1" ht="14.25" customHeight="1" hidden="1">
      <c r="A333" s="125"/>
      <c r="B333" s="122"/>
      <c r="C333" s="110" t="s">
        <v>345</v>
      </c>
      <c r="D333" s="100">
        <v>2780.5</v>
      </c>
      <c r="E333" s="100">
        <v>0</v>
      </c>
      <c r="F333" s="100">
        <f t="shared" si="10"/>
        <v>0</v>
      </c>
      <c r="G333" s="100"/>
      <c r="H333" s="100"/>
      <c r="I333" s="100"/>
      <c r="J333" s="100"/>
      <c r="K333" s="138"/>
      <c r="L333" s="148"/>
    </row>
    <row r="334" spans="1:12" s="96" customFormat="1" ht="15.75" customHeight="1" hidden="1">
      <c r="A334" s="125"/>
      <c r="B334" s="122"/>
      <c r="C334" s="110" t="s">
        <v>346</v>
      </c>
      <c r="D334" s="100">
        <v>2044.9</v>
      </c>
      <c r="E334" s="100">
        <v>0</v>
      </c>
      <c r="F334" s="100">
        <f t="shared" si="10"/>
        <v>0</v>
      </c>
      <c r="G334" s="100"/>
      <c r="H334" s="100"/>
      <c r="I334" s="100"/>
      <c r="J334" s="100"/>
      <c r="K334" s="138"/>
      <c r="L334" s="148"/>
    </row>
    <row r="335" spans="1:12" s="96" customFormat="1" ht="15.75" customHeight="1" hidden="1">
      <c r="A335" s="125"/>
      <c r="B335" s="122"/>
      <c r="C335" s="110" t="s">
        <v>266</v>
      </c>
      <c r="D335" s="100">
        <v>7098.9</v>
      </c>
      <c r="E335" s="100">
        <v>0</v>
      </c>
      <c r="F335" s="100">
        <f t="shared" si="10"/>
        <v>0</v>
      </c>
      <c r="G335" s="100"/>
      <c r="H335" s="100"/>
      <c r="I335" s="100"/>
      <c r="J335" s="100"/>
      <c r="K335" s="138"/>
      <c r="L335" s="148"/>
    </row>
    <row r="336" spans="1:12" s="96" customFormat="1" ht="18" customHeight="1" hidden="1">
      <c r="A336" s="125"/>
      <c r="B336" s="122"/>
      <c r="C336" s="110" t="s">
        <v>2</v>
      </c>
      <c r="D336" s="100">
        <v>2591</v>
      </c>
      <c r="E336" s="100">
        <v>0</v>
      </c>
      <c r="F336" s="100">
        <f t="shared" si="10"/>
        <v>0</v>
      </c>
      <c r="G336" s="100"/>
      <c r="H336" s="100"/>
      <c r="I336" s="100"/>
      <c r="J336" s="100"/>
      <c r="K336" s="138"/>
      <c r="L336" s="148"/>
    </row>
    <row r="337" spans="1:12" s="96" customFormat="1" ht="21" customHeight="1" hidden="1">
      <c r="A337" s="125"/>
      <c r="B337" s="122"/>
      <c r="C337" s="110" t="s">
        <v>344</v>
      </c>
      <c r="D337" s="100">
        <v>4507.9</v>
      </c>
      <c r="E337" s="100">
        <v>0</v>
      </c>
      <c r="F337" s="100">
        <f t="shared" si="10"/>
        <v>0</v>
      </c>
      <c r="G337" s="100"/>
      <c r="H337" s="100"/>
      <c r="I337" s="100"/>
      <c r="J337" s="100"/>
      <c r="K337" s="138"/>
      <c r="L337" s="148"/>
    </row>
    <row r="338" spans="1:12" s="96" customFormat="1" ht="23.25" customHeight="1" hidden="1">
      <c r="A338" s="125"/>
      <c r="B338" s="122"/>
      <c r="C338" s="110" t="s">
        <v>349</v>
      </c>
      <c r="D338" s="100"/>
      <c r="E338" s="100"/>
      <c r="F338" s="100"/>
      <c r="G338" s="100"/>
      <c r="H338" s="100"/>
      <c r="I338" s="100"/>
      <c r="J338" s="100"/>
      <c r="K338" s="138"/>
      <c r="L338" s="148"/>
    </row>
    <row r="339" spans="1:12" s="96" customFormat="1" ht="27.75" customHeight="1" hidden="1">
      <c r="A339" s="125"/>
      <c r="B339" s="122"/>
      <c r="C339" s="110" t="s">
        <v>345</v>
      </c>
      <c r="D339" s="100">
        <v>2780.5</v>
      </c>
      <c r="E339" s="100">
        <v>0</v>
      </c>
      <c r="F339" s="100">
        <f t="shared" si="10"/>
        <v>0</v>
      </c>
      <c r="G339" s="100"/>
      <c r="H339" s="100"/>
      <c r="I339" s="100"/>
      <c r="J339" s="100"/>
      <c r="K339" s="138"/>
      <c r="L339" s="148"/>
    </row>
    <row r="340" spans="1:12" s="96" customFormat="1" ht="18.75" customHeight="1" hidden="1">
      <c r="A340" s="125"/>
      <c r="B340" s="122"/>
      <c r="C340" s="110" t="s">
        <v>346</v>
      </c>
      <c r="D340" s="100">
        <v>1727.4</v>
      </c>
      <c r="E340" s="100">
        <v>0</v>
      </c>
      <c r="F340" s="100">
        <f t="shared" si="10"/>
        <v>0</v>
      </c>
      <c r="G340" s="100"/>
      <c r="H340" s="100"/>
      <c r="I340" s="100"/>
      <c r="J340" s="100"/>
      <c r="K340" s="138"/>
      <c r="L340" s="148"/>
    </row>
    <row r="341" spans="1:12" s="96" customFormat="1" ht="24" customHeight="1" hidden="1">
      <c r="A341" s="125"/>
      <c r="B341" s="122"/>
      <c r="C341" s="110" t="s">
        <v>266</v>
      </c>
      <c r="D341" s="100">
        <v>793.8</v>
      </c>
      <c r="E341" s="100">
        <v>0</v>
      </c>
      <c r="F341" s="100">
        <f t="shared" si="10"/>
        <v>0</v>
      </c>
      <c r="G341" s="100"/>
      <c r="H341" s="100"/>
      <c r="I341" s="100"/>
      <c r="J341" s="100"/>
      <c r="K341" s="138"/>
      <c r="L341" s="148"/>
    </row>
    <row r="342" spans="1:12" s="96" customFormat="1" ht="22.5" customHeight="1" hidden="1">
      <c r="A342" s="125"/>
      <c r="B342" s="122"/>
      <c r="C342" s="110" t="s">
        <v>2</v>
      </c>
      <c r="D342" s="100">
        <v>476.3</v>
      </c>
      <c r="E342" s="100">
        <v>0</v>
      </c>
      <c r="F342" s="100">
        <f t="shared" si="10"/>
        <v>0</v>
      </c>
      <c r="G342" s="100"/>
      <c r="H342" s="100"/>
      <c r="I342" s="100"/>
      <c r="J342" s="100"/>
      <c r="K342" s="138"/>
      <c r="L342" s="148"/>
    </row>
    <row r="343" spans="1:12" s="96" customFormat="1" ht="11.25" customHeight="1" hidden="1">
      <c r="A343" s="125"/>
      <c r="B343" s="122"/>
      <c r="C343" s="110" t="s">
        <v>344</v>
      </c>
      <c r="D343" s="100">
        <v>317.5</v>
      </c>
      <c r="E343" s="100">
        <v>0</v>
      </c>
      <c r="F343" s="100">
        <f t="shared" si="10"/>
        <v>0</v>
      </c>
      <c r="G343" s="100"/>
      <c r="H343" s="100"/>
      <c r="I343" s="100"/>
      <c r="J343" s="100"/>
      <c r="K343" s="138"/>
      <c r="L343" s="148"/>
    </row>
    <row r="344" spans="1:12" s="96" customFormat="1" ht="14.25" customHeight="1" hidden="1">
      <c r="A344" s="125"/>
      <c r="B344" s="122"/>
      <c r="C344" s="110" t="s">
        <v>349</v>
      </c>
      <c r="D344" s="100"/>
      <c r="E344" s="100"/>
      <c r="F344" s="100"/>
      <c r="G344" s="100"/>
      <c r="H344" s="100"/>
      <c r="I344" s="100"/>
      <c r="J344" s="100"/>
      <c r="K344" s="138"/>
      <c r="L344" s="148"/>
    </row>
    <row r="345" spans="1:12" s="96" customFormat="1" ht="11.25" customHeight="1" hidden="1">
      <c r="A345" s="125"/>
      <c r="B345" s="122"/>
      <c r="C345" s="110" t="s">
        <v>345</v>
      </c>
      <c r="D345" s="100">
        <v>0</v>
      </c>
      <c r="E345" s="100">
        <v>0</v>
      </c>
      <c r="F345" s="100">
        <v>0</v>
      </c>
      <c r="G345" s="100"/>
      <c r="H345" s="100"/>
      <c r="I345" s="100"/>
      <c r="J345" s="100"/>
      <c r="K345" s="138"/>
      <c r="L345" s="148"/>
    </row>
    <row r="346" spans="1:12" s="96" customFormat="1" ht="25.5" customHeight="1" hidden="1">
      <c r="A346" s="125"/>
      <c r="B346" s="122"/>
      <c r="C346" s="110" t="s">
        <v>346</v>
      </c>
      <c r="D346" s="100">
        <v>317.5</v>
      </c>
      <c r="E346" s="100">
        <v>0</v>
      </c>
      <c r="F346" s="100">
        <f t="shared" si="10"/>
        <v>0</v>
      </c>
      <c r="G346" s="100"/>
      <c r="H346" s="100"/>
      <c r="I346" s="100"/>
      <c r="J346" s="100"/>
      <c r="K346" s="138"/>
      <c r="L346" s="148"/>
    </row>
    <row r="347" spans="1:12" s="96" customFormat="1" ht="24" customHeight="1">
      <c r="A347" s="222" t="s">
        <v>425</v>
      </c>
      <c r="B347" s="171" t="s">
        <v>426</v>
      </c>
      <c r="C347" s="109" t="s">
        <v>266</v>
      </c>
      <c r="D347" s="99">
        <v>900</v>
      </c>
      <c r="E347" s="99">
        <f>E348</f>
        <v>900</v>
      </c>
      <c r="F347" s="99">
        <f t="shared" si="10"/>
        <v>100</v>
      </c>
      <c r="G347" s="99">
        <f>G348</f>
        <v>0</v>
      </c>
      <c r="H347" s="99">
        <f>H348</f>
        <v>0</v>
      </c>
      <c r="I347" s="99">
        <f>I348</f>
        <v>0</v>
      </c>
      <c r="J347" s="99"/>
      <c r="K347" s="213" t="s">
        <v>450</v>
      </c>
      <c r="L347" s="148"/>
    </row>
    <row r="348" spans="1:12" s="96" customFormat="1" ht="22.5" customHeight="1">
      <c r="A348" s="222"/>
      <c r="B348" s="171"/>
      <c r="C348" s="110" t="s">
        <v>256</v>
      </c>
      <c r="D348" s="100">
        <v>900</v>
      </c>
      <c r="E348" s="100">
        <v>900</v>
      </c>
      <c r="F348" s="100">
        <f t="shared" si="10"/>
        <v>100</v>
      </c>
      <c r="G348" s="100">
        <v>0</v>
      </c>
      <c r="H348" s="100">
        <v>0</v>
      </c>
      <c r="I348" s="100">
        <v>0</v>
      </c>
      <c r="J348" s="100"/>
      <c r="K348" s="213"/>
      <c r="L348" s="148"/>
    </row>
    <row r="349" spans="1:12" s="96" customFormat="1" ht="22.5" customHeight="1">
      <c r="A349" s="222" t="s">
        <v>427</v>
      </c>
      <c r="B349" s="171" t="s">
        <v>428</v>
      </c>
      <c r="C349" s="109" t="s">
        <v>266</v>
      </c>
      <c r="D349" s="99">
        <f>D350</f>
        <v>4475.8</v>
      </c>
      <c r="E349" s="99">
        <f>E350</f>
        <v>0</v>
      </c>
      <c r="F349" s="99">
        <f t="shared" si="10"/>
        <v>0</v>
      </c>
      <c r="G349" s="99">
        <f>G350</f>
        <v>1242.9</v>
      </c>
      <c r="H349" s="99">
        <f>H350</f>
        <v>0</v>
      </c>
      <c r="I349" s="99">
        <f>I350</f>
        <v>0</v>
      </c>
      <c r="J349" s="99">
        <f>J350</f>
        <v>3232.9</v>
      </c>
      <c r="K349" s="213" t="s">
        <v>499</v>
      </c>
      <c r="L349" s="148"/>
    </row>
    <row r="350" spans="1:12" s="96" customFormat="1" ht="31.5" customHeight="1">
      <c r="A350" s="222"/>
      <c r="B350" s="171"/>
      <c r="C350" s="110" t="s">
        <v>2</v>
      </c>
      <c r="D350" s="100">
        <v>4475.8</v>
      </c>
      <c r="E350" s="100">
        <v>0</v>
      </c>
      <c r="F350" s="100">
        <f t="shared" si="10"/>
        <v>0</v>
      </c>
      <c r="G350" s="100">
        <v>1242.9</v>
      </c>
      <c r="H350" s="100">
        <v>0</v>
      </c>
      <c r="I350" s="100">
        <v>0</v>
      </c>
      <c r="J350" s="100">
        <v>3232.9</v>
      </c>
      <c r="K350" s="213"/>
      <c r="L350" s="148"/>
    </row>
    <row r="351" spans="1:12" s="96" customFormat="1" ht="32.25" customHeight="1">
      <c r="A351" s="222" t="s">
        <v>429</v>
      </c>
      <c r="B351" s="171" t="s">
        <v>430</v>
      </c>
      <c r="C351" s="109" t="s">
        <v>266</v>
      </c>
      <c r="D351" s="99">
        <f>D352+D353</f>
        <v>7199.5</v>
      </c>
      <c r="E351" s="99">
        <f>E352+E353</f>
        <v>1481.9</v>
      </c>
      <c r="F351" s="99">
        <f t="shared" si="10"/>
        <v>20.583373845405934</v>
      </c>
      <c r="G351" s="99">
        <f>G352+G353</f>
        <v>800</v>
      </c>
      <c r="H351" s="99">
        <f>H352+H353</f>
        <v>0</v>
      </c>
      <c r="I351" s="99">
        <f>I352+I353</f>
        <v>995.5</v>
      </c>
      <c r="J351" s="99">
        <f>J352+J353</f>
        <v>3922.1</v>
      </c>
      <c r="K351" s="213" t="s">
        <v>493</v>
      </c>
      <c r="L351" s="148"/>
    </row>
    <row r="352" spans="1:12" s="96" customFormat="1" ht="39.75" customHeight="1">
      <c r="A352" s="222"/>
      <c r="B352" s="171"/>
      <c r="C352" s="110" t="s">
        <v>2</v>
      </c>
      <c r="D352" s="100">
        <v>5277.4</v>
      </c>
      <c r="E352" s="100">
        <v>1481.9</v>
      </c>
      <c r="F352" s="100">
        <f t="shared" si="10"/>
        <v>28.080115208246486</v>
      </c>
      <c r="G352" s="100">
        <v>800</v>
      </c>
      <c r="H352" s="100">
        <v>0</v>
      </c>
      <c r="I352" s="100">
        <v>995.5</v>
      </c>
      <c r="J352" s="100">
        <v>2000</v>
      </c>
      <c r="K352" s="213"/>
      <c r="L352" s="148"/>
    </row>
    <row r="353" spans="1:12" s="96" customFormat="1" ht="43.5" customHeight="1">
      <c r="A353" s="222"/>
      <c r="B353" s="171"/>
      <c r="C353" s="110" t="s">
        <v>256</v>
      </c>
      <c r="D353" s="100">
        <v>1922.1</v>
      </c>
      <c r="E353" s="100">
        <v>0</v>
      </c>
      <c r="F353" s="100">
        <f t="shared" si="10"/>
        <v>0</v>
      </c>
      <c r="G353" s="100">
        <v>0</v>
      </c>
      <c r="H353" s="100">
        <v>0</v>
      </c>
      <c r="I353" s="100">
        <v>0</v>
      </c>
      <c r="J353" s="100">
        <v>1922.1</v>
      </c>
      <c r="K353" s="213"/>
      <c r="L353" s="148"/>
    </row>
    <row r="354" spans="1:12" s="96" customFormat="1" ht="15.75" hidden="1">
      <c r="A354" s="125"/>
      <c r="B354" s="122"/>
      <c r="C354" s="110" t="s">
        <v>349</v>
      </c>
      <c r="D354" s="100"/>
      <c r="E354" s="100">
        <v>0</v>
      </c>
      <c r="F354" s="100" t="e">
        <f t="shared" si="10"/>
        <v>#DIV/0!</v>
      </c>
      <c r="G354" s="100"/>
      <c r="H354" s="100"/>
      <c r="I354" s="100"/>
      <c r="J354" s="100"/>
      <c r="K354" s="138"/>
      <c r="L354" s="148"/>
    </row>
    <row r="355" spans="1:12" s="96" customFormat="1" ht="15.75" hidden="1">
      <c r="A355" s="125"/>
      <c r="B355" s="122"/>
      <c r="C355" s="110" t="s">
        <v>345</v>
      </c>
      <c r="D355" s="100"/>
      <c r="E355" s="100">
        <v>0</v>
      </c>
      <c r="F355" s="100" t="e">
        <f t="shared" si="10"/>
        <v>#DIV/0!</v>
      </c>
      <c r="G355" s="100"/>
      <c r="H355" s="100"/>
      <c r="I355" s="100"/>
      <c r="J355" s="100"/>
      <c r="K355" s="138"/>
      <c r="L355" s="148"/>
    </row>
    <row r="356" spans="1:12" s="96" customFormat="1" ht="60" hidden="1">
      <c r="A356" s="125"/>
      <c r="B356" s="122"/>
      <c r="C356" s="110" t="s">
        <v>346</v>
      </c>
      <c r="D356" s="100">
        <v>0</v>
      </c>
      <c r="E356" s="100">
        <v>0</v>
      </c>
      <c r="F356" s="100" t="e">
        <f t="shared" si="10"/>
        <v>#DIV/0!</v>
      </c>
      <c r="G356" s="100"/>
      <c r="H356" s="100"/>
      <c r="I356" s="100"/>
      <c r="J356" s="100"/>
      <c r="K356" s="138"/>
      <c r="L356" s="148"/>
    </row>
    <row r="357" spans="1:12" s="96" customFormat="1" ht="15.75">
      <c r="A357" s="222" t="s">
        <v>431</v>
      </c>
      <c r="B357" s="171" t="s">
        <v>490</v>
      </c>
      <c r="C357" s="109" t="s">
        <v>266</v>
      </c>
      <c r="D357" s="99">
        <f>D358</f>
        <v>5701.6</v>
      </c>
      <c r="E357" s="99">
        <f>E358</f>
        <v>5504.3</v>
      </c>
      <c r="F357" s="99">
        <f t="shared" si="10"/>
        <v>96.53956784060614</v>
      </c>
      <c r="G357" s="99">
        <f>G358</f>
        <v>27.3</v>
      </c>
      <c r="H357" s="99">
        <f>H358</f>
        <v>170</v>
      </c>
      <c r="I357" s="99">
        <f>I358</f>
        <v>0</v>
      </c>
      <c r="J357" s="99"/>
      <c r="K357" s="213"/>
      <c r="L357" s="148"/>
    </row>
    <row r="358" spans="1:12" s="96" customFormat="1" ht="15.75">
      <c r="A358" s="222"/>
      <c r="B358" s="171"/>
      <c r="C358" s="110" t="s">
        <v>256</v>
      </c>
      <c r="D358" s="100">
        <f>D361+D363</f>
        <v>5701.6</v>
      </c>
      <c r="E358" s="100">
        <f>E361+E363</f>
        <v>5504.3</v>
      </c>
      <c r="F358" s="100">
        <f t="shared" si="10"/>
        <v>96.53956784060614</v>
      </c>
      <c r="G358" s="100">
        <f>G361+G363</f>
        <v>27.3</v>
      </c>
      <c r="H358" s="100">
        <f>H361+H363</f>
        <v>170</v>
      </c>
      <c r="I358" s="100">
        <f>I361+I363</f>
        <v>0</v>
      </c>
      <c r="J358" s="100"/>
      <c r="K358" s="213"/>
      <c r="L358" s="148"/>
    </row>
    <row r="359" spans="1:12" s="96" customFormat="1" ht="36">
      <c r="A359" s="222"/>
      <c r="B359" s="171"/>
      <c r="C359" s="110" t="s">
        <v>361</v>
      </c>
      <c r="D359" s="100">
        <f>D364</f>
        <v>5531.6</v>
      </c>
      <c r="E359" s="100">
        <f>E364</f>
        <v>5504.3</v>
      </c>
      <c r="F359" s="100">
        <f t="shared" si="10"/>
        <v>99.50647190686239</v>
      </c>
      <c r="G359" s="100">
        <f>G364</f>
        <v>27.3</v>
      </c>
      <c r="H359" s="100">
        <f>H364</f>
        <v>0</v>
      </c>
      <c r="I359" s="100">
        <f>I364</f>
        <v>0</v>
      </c>
      <c r="J359" s="100"/>
      <c r="K359" s="213"/>
      <c r="L359" s="148"/>
    </row>
    <row r="360" spans="1:12" s="96" customFormat="1" ht="15.75">
      <c r="A360" s="222" t="s">
        <v>432</v>
      </c>
      <c r="B360" s="171" t="s">
        <v>433</v>
      </c>
      <c r="C360" s="109" t="s">
        <v>266</v>
      </c>
      <c r="D360" s="99">
        <f>D361</f>
        <v>170</v>
      </c>
      <c r="E360" s="99">
        <f>E361</f>
        <v>0</v>
      </c>
      <c r="F360" s="99">
        <f t="shared" si="10"/>
        <v>0</v>
      </c>
      <c r="G360" s="99">
        <f>G361</f>
        <v>0</v>
      </c>
      <c r="H360" s="99">
        <f>H361</f>
        <v>170</v>
      </c>
      <c r="I360" s="99">
        <f>I361</f>
        <v>0</v>
      </c>
      <c r="J360" s="99"/>
      <c r="K360" s="213" t="s">
        <v>451</v>
      </c>
      <c r="L360" s="148"/>
    </row>
    <row r="361" spans="1:12" s="96" customFormat="1" ht="15.75">
      <c r="A361" s="222"/>
      <c r="B361" s="171"/>
      <c r="C361" s="110" t="s">
        <v>256</v>
      </c>
      <c r="D361" s="100">
        <v>170</v>
      </c>
      <c r="E361" s="100">
        <v>0</v>
      </c>
      <c r="F361" s="100">
        <f t="shared" si="10"/>
        <v>0</v>
      </c>
      <c r="G361" s="100">
        <v>0</v>
      </c>
      <c r="H361" s="100">
        <v>170</v>
      </c>
      <c r="I361" s="100">
        <v>0</v>
      </c>
      <c r="J361" s="100"/>
      <c r="K361" s="213"/>
      <c r="L361" s="148"/>
    </row>
    <row r="362" spans="1:12" s="96" customFormat="1" ht="15.75">
      <c r="A362" s="222" t="s">
        <v>434</v>
      </c>
      <c r="B362" s="171" t="s">
        <v>435</v>
      </c>
      <c r="C362" s="109" t="s">
        <v>266</v>
      </c>
      <c r="D362" s="99">
        <f>D363</f>
        <v>5531.6</v>
      </c>
      <c r="E362" s="99">
        <f>E363</f>
        <v>5504.3</v>
      </c>
      <c r="F362" s="99">
        <f>E362/D362*100</f>
        <v>99.50647190686239</v>
      </c>
      <c r="G362" s="99">
        <f>G363</f>
        <v>27.3</v>
      </c>
      <c r="H362" s="99">
        <f>H363</f>
        <v>0</v>
      </c>
      <c r="I362" s="99">
        <f>I363</f>
        <v>0</v>
      </c>
      <c r="J362" s="99"/>
      <c r="K362" s="213" t="s">
        <v>452</v>
      </c>
      <c r="L362" s="148"/>
    </row>
    <row r="363" spans="1:12" s="96" customFormat="1" ht="15.75">
      <c r="A363" s="222"/>
      <c r="B363" s="171"/>
      <c r="C363" s="110" t="s">
        <v>256</v>
      </c>
      <c r="D363" s="100">
        <v>5531.6</v>
      </c>
      <c r="E363" s="100">
        <v>5504.3</v>
      </c>
      <c r="F363" s="100">
        <f>E363/D363*100</f>
        <v>99.50647190686239</v>
      </c>
      <c r="G363" s="100">
        <v>27.3</v>
      </c>
      <c r="H363" s="100">
        <v>0</v>
      </c>
      <c r="I363" s="100">
        <v>0</v>
      </c>
      <c r="J363" s="100"/>
      <c r="K363" s="213"/>
      <c r="L363" s="148"/>
    </row>
    <row r="364" spans="1:12" s="96" customFormat="1" ht="36">
      <c r="A364" s="222"/>
      <c r="B364" s="171"/>
      <c r="C364" s="110" t="s">
        <v>361</v>
      </c>
      <c r="D364" s="100">
        <v>5531.6</v>
      </c>
      <c r="E364" s="100">
        <v>5504.3</v>
      </c>
      <c r="F364" s="100">
        <f>E364/D364*100</f>
        <v>99.50647190686239</v>
      </c>
      <c r="G364" s="100">
        <v>27.3</v>
      </c>
      <c r="H364" s="100">
        <v>0</v>
      </c>
      <c r="I364" s="100">
        <v>0</v>
      </c>
      <c r="J364" s="100"/>
      <c r="K364" s="213"/>
      <c r="L364" s="148"/>
    </row>
    <row r="365" spans="1:12" s="96" customFormat="1" ht="15.75" hidden="1">
      <c r="A365" s="125"/>
      <c r="B365" s="122"/>
      <c r="C365" s="110" t="s">
        <v>266</v>
      </c>
      <c r="D365" s="100">
        <v>0</v>
      </c>
      <c r="E365" s="100"/>
      <c r="F365" s="100" t="e">
        <f t="shared" si="10"/>
        <v>#DIV/0!</v>
      </c>
      <c r="G365" s="100"/>
      <c r="H365" s="100"/>
      <c r="I365" s="100"/>
      <c r="J365" s="100"/>
      <c r="K365" s="138"/>
      <c r="L365" s="148"/>
    </row>
    <row r="366" spans="1:12" s="96" customFormat="1" ht="15.75" hidden="1">
      <c r="A366" s="125"/>
      <c r="B366" s="122"/>
      <c r="C366" s="110" t="s">
        <v>256</v>
      </c>
      <c r="D366" s="100">
        <v>0</v>
      </c>
      <c r="E366" s="100"/>
      <c r="F366" s="100" t="e">
        <f t="shared" si="10"/>
        <v>#DIV/0!</v>
      </c>
      <c r="G366" s="100"/>
      <c r="H366" s="100"/>
      <c r="I366" s="100"/>
      <c r="J366" s="100"/>
      <c r="K366" s="138"/>
      <c r="L366" s="148"/>
    </row>
    <row r="367" spans="1:12" s="96" customFormat="1" ht="36" hidden="1">
      <c r="A367" s="125"/>
      <c r="B367" s="122"/>
      <c r="C367" s="110" t="s">
        <v>361</v>
      </c>
      <c r="D367" s="100">
        <v>0</v>
      </c>
      <c r="E367" s="100"/>
      <c r="F367" s="100" t="e">
        <f t="shared" si="10"/>
        <v>#DIV/0!</v>
      </c>
      <c r="G367" s="100"/>
      <c r="H367" s="100"/>
      <c r="I367" s="100"/>
      <c r="J367" s="100"/>
      <c r="K367" s="138"/>
      <c r="L367" s="148"/>
    </row>
    <row r="368" spans="1:12" s="96" customFormat="1" ht="15.75" hidden="1">
      <c r="A368" s="125"/>
      <c r="B368" s="122"/>
      <c r="C368" s="110" t="s">
        <v>266</v>
      </c>
      <c r="D368" s="100">
        <v>0</v>
      </c>
      <c r="E368" s="100"/>
      <c r="F368" s="100" t="e">
        <f aca="true" t="shared" si="11" ref="F368:F389">E368/D368*100</f>
        <v>#DIV/0!</v>
      </c>
      <c r="G368" s="100"/>
      <c r="H368" s="100"/>
      <c r="I368" s="100"/>
      <c r="J368" s="100"/>
      <c r="K368" s="138"/>
      <c r="L368" s="148"/>
    </row>
    <row r="369" spans="1:12" s="96" customFormat="1" ht="15.75" hidden="1">
      <c r="A369" s="125"/>
      <c r="B369" s="122"/>
      <c r="C369" s="110" t="s">
        <v>256</v>
      </c>
      <c r="D369" s="100">
        <v>0</v>
      </c>
      <c r="E369" s="100"/>
      <c r="F369" s="100" t="e">
        <f t="shared" si="11"/>
        <v>#DIV/0!</v>
      </c>
      <c r="G369" s="100"/>
      <c r="H369" s="100"/>
      <c r="I369" s="100"/>
      <c r="J369" s="100"/>
      <c r="K369" s="138"/>
      <c r="L369" s="148"/>
    </row>
    <row r="370" spans="1:12" s="96" customFormat="1" ht="36" hidden="1">
      <c r="A370" s="125"/>
      <c r="B370" s="122"/>
      <c r="C370" s="110" t="s">
        <v>361</v>
      </c>
      <c r="D370" s="100">
        <v>0</v>
      </c>
      <c r="E370" s="100"/>
      <c r="F370" s="100" t="e">
        <f t="shared" si="11"/>
        <v>#DIV/0!</v>
      </c>
      <c r="G370" s="100"/>
      <c r="H370" s="100"/>
      <c r="I370" s="100"/>
      <c r="J370" s="100"/>
      <c r="K370" s="138"/>
      <c r="L370" s="148"/>
    </row>
    <row r="371" spans="1:12" s="96" customFormat="1" ht="15.75" hidden="1">
      <c r="A371" s="125"/>
      <c r="B371" s="122"/>
      <c r="C371" s="110" t="s">
        <v>266</v>
      </c>
      <c r="D371" s="100">
        <v>0</v>
      </c>
      <c r="E371" s="100"/>
      <c r="F371" s="100" t="e">
        <f t="shared" si="11"/>
        <v>#DIV/0!</v>
      </c>
      <c r="G371" s="100"/>
      <c r="H371" s="100"/>
      <c r="I371" s="100"/>
      <c r="J371" s="100"/>
      <c r="K371" s="138"/>
      <c r="L371" s="148"/>
    </row>
    <row r="372" spans="1:12" s="96" customFormat="1" ht="15.75" hidden="1">
      <c r="A372" s="125"/>
      <c r="B372" s="122"/>
      <c r="C372" s="110" t="s">
        <v>256</v>
      </c>
      <c r="D372" s="100">
        <v>0</v>
      </c>
      <c r="E372" s="100"/>
      <c r="F372" s="100" t="e">
        <f t="shared" si="11"/>
        <v>#DIV/0!</v>
      </c>
      <c r="G372" s="100"/>
      <c r="H372" s="100"/>
      <c r="I372" s="100"/>
      <c r="J372" s="100"/>
      <c r="K372" s="138"/>
      <c r="L372" s="148"/>
    </row>
    <row r="373" spans="1:12" s="96" customFormat="1" ht="36" hidden="1">
      <c r="A373" s="125"/>
      <c r="B373" s="122"/>
      <c r="C373" s="110" t="s">
        <v>361</v>
      </c>
      <c r="D373" s="100">
        <v>0</v>
      </c>
      <c r="E373" s="100"/>
      <c r="F373" s="100" t="e">
        <f t="shared" si="11"/>
        <v>#DIV/0!</v>
      </c>
      <c r="G373" s="100"/>
      <c r="H373" s="100"/>
      <c r="I373" s="100"/>
      <c r="J373" s="100"/>
      <c r="K373" s="138"/>
      <c r="L373" s="148"/>
    </row>
    <row r="374" spans="1:12" s="96" customFormat="1" ht="15.75">
      <c r="A374" s="224" t="s">
        <v>436</v>
      </c>
      <c r="B374" s="171" t="s">
        <v>491</v>
      </c>
      <c r="C374" s="109" t="s">
        <v>266</v>
      </c>
      <c r="D374" s="99">
        <f>D375</f>
        <v>81921.79999999999</v>
      </c>
      <c r="E374" s="99">
        <f>E375</f>
        <v>33615</v>
      </c>
      <c r="F374" s="99">
        <f t="shared" si="11"/>
        <v>41.0330339421253</v>
      </c>
      <c r="G374" s="99">
        <f>G375</f>
        <v>5100</v>
      </c>
      <c r="H374" s="99">
        <f>H375</f>
        <v>15100</v>
      </c>
      <c r="I374" s="99">
        <f>I375</f>
        <v>28106.8</v>
      </c>
      <c r="J374" s="99"/>
      <c r="K374" s="223"/>
      <c r="L374" s="148"/>
    </row>
    <row r="375" spans="1:12" s="96" customFormat="1" ht="24">
      <c r="A375" s="224"/>
      <c r="B375" s="171"/>
      <c r="C375" s="110" t="s">
        <v>2</v>
      </c>
      <c r="D375" s="100">
        <f>D377+D379+D381+D383</f>
        <v>81921.79999999999</v>
      </c>
      <c r="E375" s="100">
        <f>E377+E379+E381+E383</f>
        <v>33615</v>
      </c>
      <c r="F375" s="100">
        <f t="shared" si="11"/>
        <v>41.0330339421253</v>
      </c>
      <c r="G375" s="100">
        <f>G377+G379+G381+G383</f>
        <v>5100</v>
      </c>
      <c r="H375" s="100">
        <f>H377+H379+H381+H383</f>
        <v>15100</v>
      </c>
      <c r="I375" s="100">
        <f>I377+I379+I381+I383</f>
        <v>28106.8</v>
      </c>
      <c r="J375" s="100"/>
      <c r="K375" s="223"/>
      <c r="L375" s="148"/>
    </row>
    <row r="376" spans="1:12" s="96" customFormat="1" ht="29.25" customHeight="1">
      <c r="A376" s="225" t="s">
        <v>437</v>
      </c>
      <c r="B376" s="171" t="s">
        <v>438</v>
      </c>
      <c r="C376" s="109" t="s">
        <v>266</v>
      </c>
      <c r="D376" s="99">
        <f>D377</f>
        <v>27178</v>
      </c>
      <c r="E376" s="99">
        <f>E377</f>
        <v>19820</v>
      </c>
      <c r="F376" s="99">
        <f t="shared" si="11"/>
        <v>72.92663183457208</v>
      </c>
      <c r="G376" s="99">
        <f>G377</f>
        <v>2500</v>
      </c>
      <c r="H376" s="99">
        <f>H377</f>
        <v>2500</v>
      </c>
      <c r="I376" s="99">
        <f>I377</f>
        <v>2358</v>
      </c>
      <c r="J376" s="99"/>
      <c r="K376" s="213" t="s">
        <v>453</v>
      </c>
      <c r="L376" s="148"/>
    </row>
    <row r="377" spans="1:12" s="96" customFormat="1" ht="50.25" customHeight="1">
      <c r="A377" s="225"/>
      <c r="B377" s="171"/>
      <c r="C377" s="110" t="s">
        <v>2</v>
      </c>
      <c r="D377" s="100">
        <v>27178</v>
      </c>
      <c r="E377" s="100">
        <v>19820</v>
      </c>
      <c r="F377" s="100">
        <f t="shared" si="11"/>
        <v>72.92663183457208</v>
      </c>
      <c r="G377" s="100">
        <v>2500</v>
      </c>
      <c r="H377" s="100">
        <v>2500</v>
      </c>
      <c r="I377" s="100">
        <v>2358</v>
      </c>
      <c r="J377" s="100"/>
      <c r="K377" s="213"/>
      <c r="L377" s="148"/>
    </row>
    <row r="378" spans="1:12" s="96" customFormat="1" ht="21.75" customHeight="1">
      <c r="A378" s="225" t="s">
        <v>439</v>
      </c>
      <c r="B378" s="171" t="s">
        <v>440</v>
      </c>
      <c r="C378" s="109" t="s">
        <v>266</v>
      </c>
      <c r="D378" s="99">
        <f>D379</f>
        <v>13099.4</v>
      </c>
      <c r="E378" s="99">
        <f>E379</f>
        <v>7696.1</v>
      </c>
      <c r="F378" s="99">
        <f t="shared" si="11"/>
        <v>58.751545872330034</v>
      </c>
      <c r="G378" s="99">
        <f>G379</f>
        <v>2000</v>
      </c>
      <c r="H378" s="99">
        <f>H379</f>
        <v>2000</v>
      </c>
      <c r="I378" s="99">
        <f>I379</f>
        <v>1403.3</v>
      </c>
      <c r="J378" s="99"/>
      <c r="K378" s="213" t="s">
        <v>454</v>
      </c>
      <c r="L378" s="148"/>
    </row>
    <row r="379" spans="1:12" s="96" customFormat="1" ht="40.5" customHeight="1">
      <c r="A379" s="225"/>
      <c r="B379" s="171"/>
      <c r="C379" s="110" t="s">
        <v>2</v>
      </c>
      <c r="D379" s="100">
        <v>13099.4</v>
      </c>
      <c r="E379" s="100">
        <v>7696.1</v>
      </c>
      <c r="F379" s="100">
        <f t="shared" si="11"/>
        <v>58.751545872330034</v>
      </c>
      <c r="G379" s="100">
        <v>2000</v>
      </c>
      <c r="H379" s="100">
        <v>2000</v>
      </c>
      <c r="I379" s="100">
        <v>1403.3</v>
      </c>
      <c r="J379" s="100"/>
      <c r="K379" s="213"/>
      <c r="L379" s="148"/>
    </row>
    <row r="380" spans="1:12" s="96" customFormat="1" ht="23.25" customHeight="1">
      <c r="A380" s="225" t="s">
        <v>441</v>
      </c>
      <c r="B380" s="171" t="s">
        <v>442</v>
      </c>
      <c r="C380" s="109" t="s">
        <v>266</v>
      </c>
      <c r="D380" s="99">
        <f>D381</f>
        <v>35927.5</v>
      </c>
      <c r="E380" s="99">
        <f>E381</f>
        <v>1996</v>
      </c>
      <c r="F380" s="99">
        <f t="shared" si="11"/>
        <v>5.555632871755619</v>
      </c>
      <c r="G380" s="99">
        <f>G381</f>
        <v>0</v>
      </c>
      <c r="H380" s="99">
        <f>H381</f>
        <v>10000</v>
      </c>
      <c r="I380" s="99">
        <f>I381</f>
        <v>23931.5</v>
      </c>
      <c r="J380" s="99"/>
      <c r="K380" s="213" t="s">
        <v>455</v>
      </c>
      <c r="L380" s="148"/>
    </row>
    <row r="381" spans="1:12" s="96" customFormat="1" ht="33" customHeight="1">
      <c r="A381" s="225"/>
      <c r="B381" s="171"/>
      <c r="C381" s="110" t="s">
        <v>2</v>
      </c>
      <c r="D381" s="100">
        <v>35927.5</v>
      </c>
      <c r="E381" s="100">
        <v>1996</v>
      </c>
      <c r="F381" s="100">
        <f t="shared" si="11"/>
        <v>5.555632871755619</v>
      </c>
      <c r="G381" s="100">
        <v>0</v>
      </c>
      <c r="H381" s="100">
        <v>10000</v>
      </c>
      <c r="I381" s="100">
        <v>23931.5</v>
      </c>
      <c r="J381" s="100"/>
      <c r="K381" s="213"/>
      <c r="L381" s="148"/>
    </row>
    <row r="382" spans="1:12" s="96" customFormat="1" ht="35.25" customHeight="1">
      <c r="A382" s="225" t="s">
        <v>443</v>
      </c>
      <c r="B382" s="171" t="s">
        <v>444</v>
      </c>
      <c r="C382" s="109" t="s">
        <v>266</v>
      </c>
      <c r="D382" s="99">
        <f>D383</f>
        <v>5716.9</v>
      </c>
      <c r="E382" s="99">
        <f>E383</f>
        <v>4102.9</v>
      </c>
      <c r="F382" s="99">
        <f t="shared" si="11"/>
        <v>71.7679161783484</v>
      </c>
      <c r="G382" s="99">
        <f>G383</f>
        <v>600</v>
      </c>
      <c r="H382" s="99">
        <f>H383</f>
        <v>600</v>
      </c>
      <c r="I382" s="99">
        <f>I383</f>
        <v>414</v>
      </c>
      <c r="J382" s="99"/>
      <c r="K382" s="213" t="s">
        <v>456</v>
      </c>
      <c r="L382" s="148"/>
    </row>
    <row r="383" spans="1:12" s="96" customFormat="1" ht="38.25" customHeight="1">
      <c r="A383" s="225"/>
      <c r="B383" s="171"/>
      <c r="C383" s="110" t="s">
        <v>2</v>
      </c>
      <c r="D383" s="100">
        <v>5716.9</v>
      </c>
      <c r="E383" s="100">
        <v>4102.9</v>
      </c>
      <c r="F383" s="100">
        <f t="shared" si="11"/>
        <v>71.7679161783484</v>
      </c>
      <c r="G383" s="100">
        <v>600</v>
      </c>
      <c r="H383" s="100">
        <v>600</v>
      </c>
      <c r="I383" s="100">
        <v>414</v>
      </c>
      <c r="J383" s="100"/>
      <c r="K383" s="213"/>
      <c r="L383" s="148"/>
    </row>
    <row r="384" spans="1:12" s="96" customFormat="1" ht="15.75" customHeight="1">
      <c r="A384" s="190" t="s">
        <v>445</v>
      </c>
      <c r="B384" s="191"/>
      <c r="C384" s="108" t="s">
        <v>266</v>
      </c>
      <c r="D384" s="113">
        <f>D385+D386</f>
        <v>111653.79999999999</v>
      </c>
      <c r="E384" s="113">
        <f>E385+E386</f>
        <v>50629.8</v>
      </c>
      <c r="F384" s="113">
        <f t="shared" si="11"/>
        <v>45.345344269518826</v>
      </c>
      <c r="G384" s="113">
        <f>G385+G386</f>
        <v>8140.700000000001</v>
      </c>
      <c r="H384" s="113">
        <f>H385+H386</f>
        <v>16120</v>
      </c>
      <c r="I384" s="113">
        <f>I385+I386</f>
        <v>29608.3</v>
      </c>
      <c r="J384" s="113">
        <f>J385+J386</f>
        <v>7155</v>
      </c>
      <c r="K384" s="218"/>
      <c r="L384" s="148"/>
    </row>
    <row r="385" spans="1:12" s="96" customFormat="1" ht="24">
      <c r="A385" s="192"/>
      <c r="B385" s="193"/>
      <c r="C385" s="110" t="s">
        <v>2</v>
      </c>
      <c r="D385" s="100">
        <f>D375+D312</f>
        <v>94742.29999999999</v>
      </c>
      <c r="E385" s="100">
        <f>E375+E312</f>
        <v>38153</v>
      </c>
      <c r="F385" s="100">
        <f t="shared" si="11"/>
        <v>40.27029109489637</v>
      </c>
      <c r="G385" s="100">
        <f>G375+G312</f>
        <v>7154.1</v>
      </c>
      <c r="H385" s="100">
        <f>H375+H312</f>
        <v>15100</v>
      </c>
      <c r="I385" s="100">
        <f>I375+I312</f>
        <v>29102.3</v>
      </c>
      <c r="J385" s="100">
        <f>J352+J350</f>
        <v>5232.9</v>
      </c>
      <c r="K385" s="226"/>
      <c r="L385" s="148"/>
    </row>
    <row r="386" spans="1:12" s="96" customFormat="1" ht="15.75">
      <c r="A386" s="194"/>
      <c r="B386" s="195"/>
      <c r="C386" s="110" t="s">
        <v>344</v>
      </c>
      <c r="D386" s="100">
        <f>D358+D313+D310+D308+D303</f>
        <v>16911.5</v>
      </c>
      <c r="E386" s="100">
        <f>E358+E313+E310+E308+E303</f>
        <v>12476.800000000001</v>
      </c>
      <c r="F386" s="100">
        <f t="shared" si="11"/>
        <v>73.77701564024481</v>
      </c>
      <c r="G386" s="100">
        <f>G358+G313+G310+G308+G303</f>
        <v>986.6</v>
      </c>
      <c r="H386" s="100">
        <f>H358+H313+H310+H308+H303</f>
        <v>1020</v>
      </c>
      <c r="I386" s="100">
        <f>I358+I313+I310+I308+I303</f>
        <v>506</v>
      </c>
      <c r="J386" s="100">
        <f>J353</f>
        <v>1922.1</v>
      </c>
      <c r="K386" s="226"/>
      <c r="L386" s="148"/>
    </row>
    <row r="387" spans="1:12" s="96" customFormat="1" ht="15.75" hidden="1">
      <c r="A387" s="122"/>
      <c r="B387" s="122"/>
      <c r="C387" s="110" t="s">
        <v>349</v>
      </c>
      <c r="D387" s="100"/>
      <c r="E387" s="100"/>
      <c r="F387" s="100"/>
      <c r="G387" s="98"/>
      <c r="H387" s="98"/>
      <c r="I387" s="98"/>
      <c r="J387" s="97"/>
      <c r="K387" s="226"/>
      <c r="L387" s="148"/>
    </row>
    <row r="388" spans="1:12" s="96" customFormat="1" ht="15.75" hidden="1">
      <c r="A388" s="122"/>
      <c r="B388" s="122"/>
      <c r="C388" s="110" t="s">
        <v>345</v>
      </c>
      <c r="D388" s="100">
        <f>D358+D315+D310+D308+D303</f>
        <v>14866.599999999999</v>
      </c>
      <c r="E388" s="100">
        <f>E358+E315+E310+E308+E303</f>
        <v>12476.800000000001</v>
      </c>
      <c r="F388" s="100">
        <f t="shared" si="11"/>
        <v>83.92504002260101</v>
      </c>
      <c r="G388" s="98"/>
      <c r="H388" s="98"/>
      <c r="I388" s="98"/>
      <c r="J388" s="97"/>
      <c r="K388" s="226"/>
      <c r="L388" s="148"/>
    </row>
    <row r="389" spans="1:12" s="96" customFormat="1" ht="60" hidden="1">
      <c r="A389" s="122"/>
      <c r="B389" s="122"/>
      <c r="C389" s="110" t="s">
        <v>346</v>
      </c>
      <c r="D389" s="100">
        <f>D316</f>
        <v>2044.9</v>
      </c>
      <c r="E389" s="100">
        <f>E316</f>
        <v>0</v>
      </c>
      <c r="F389" s="100">
        <f t="shared" si="11"/>
        <v>0</v>
      </c>
      <c r="G389" s="98"/>
      <c r="H389" s="98"/>
      <c r="I389" s="98"/>
      <c r="J389" s="97"/>
      <c r="K389" s="226"/>
      <c r="L389" s="148"/>
    </row>
    <row r="390" spans="1:12" s="96" customFormat="1" ht="36" hidden="1">
      <c r="A390" s="122"/>
      <c r="B390" s="122"/>
      <c r="C390" s="110" t="s">
        <v>361</v>
      </c>
      <c r="D390" s="100">
        <f>E390+F390+P390+Q390+R390+S390+T390</f>
        <v>5603.8064719068625</v>
      </c>
      <c r="E390" s="100">
        <f>E359</f>
        <v>5504.3</v>
      </c>
      <c r="F390" s="100">
        <f>F359</f>
        <v>99.50647190686239</v>
      </c>
      <c r="G390" s="98"/>
      <c r="H390" s="98"/>
      <c r="I390" s="98"/>
      <c r="J390" s="97"/>
      <c r="K390" s="219"/>
      <c r="L390" s="148"/>
    </row>
  </sheetData>
  <sheetProtection/>
  <mergeCells count="300">
    <mergeCell ref="B311:B313"/>
    <mergeCell ref="K218:K224"/>
    <mergeCell ref="K233:K239"/>
    <mergeCell ref="K192:K194"/>
    <mergeCell ref="A311:A313"/>
    <mergeCell ref="K362:K364"/>
    <mergeCell ref="K301:K303"/>
    <mergeCell ref="K307:K308"/>
    <mergeCell ref="K309:K310"/>
    <mergeCell ref="K317:K319"/>
    <mergeCell ref="K200:K202"/>
    <mergeCell ref="K206:K208"/>
    <mergeCell ref="K212:K214"/>
    <mergeCell ref="K360:K361"/>
    <mergeCell ref="K384:K390"/>
    <mergeCell ref="A192:B194"/>
    <mergeCell ref="B200:B202"/>
    <mergeCell ref="A200:A202"/>
    <mergeCell ref="A206:A208"/>
    <mergeCell ref="B206:B208"/>
    <mergeCell ref="A212:A214"/>
    <mergeCell ref="B212:B214"/>
    <mergeCell ref="A199:K199"/>
    <mergeCell ref="K376:K377"/>
    <mergeCell ref="K378:K379"/>
    <mergeCell ref="K380:K381"/>
    <mergeCell ref="K382:K383"/>
    <mergeCell ref="K374:K375"/>
    <mergeCell ref="A382:A383"/>
    <mergeCell ref="B382:B383"/>
    <mergeCell ref="B376:B377"/>
    <mergeCell ref="A380:A381"/>
    <mergeCell ref="B380:B381"/>
    <mergeCell ref="K323:K324"/>
    <mergeCell ref="K347:K348"/>
    <mergeCell ref="K349:K350"/>
    <mergeCell ref="K351:K353"/>
    <mergeCell ref="K357:K359"/>
    <mergeCell ref="A378:A379"/>
    <mergeCell ref="B378:B379"/>
    <mergeCell ref="A357:A359"/>
    <mergeCell ref="B357:B359"/>
    <mergeCell ref="A360:A361"/>
    <mergeCell ref="A374:A375"/>
    <mergeCell ref="B374:B375"/>
    <mergeCell ref="A376:A377"/>
    <mergeCell ref="B362:B364"/>
    <mergeCell ref="A362:A364"/>
    <mergeCell ref="B360:B361"/>
    <mergeCell ref="B351:B353"/>
    <mergeCell ref="A351:A353"/>
    <mergeCell ref="A347:A348"/>
    <mergeCell ref="B347:B348"/>
    <mergeCell ref="A349:A350"/>
    <mergeCell ref="B349:B350"/>
    <mergeCell ref="B329:B331"/>
    <mergeCell ref="A329:A331"/>
    <mergeCell ref="A317:A322"/>
    <mergeCell ref="B317:B322"/>
    <mergeCell ref="B323:B324"/>
    <mergeCell ref="A323:A324"/>
    <mergeCell ref="K290:K291"/>
    <mergeCell ref="A307:A308"/>
    <mergeCell ref="B307:B308"/>
    <mergeCell ref="A309:A310"/>
    <mergeCell ref="B309:B310"/>
    <mergeCell ref="A300:K300"/>
    <mergeCell ref="K292:K295"/>
    <mergeCell ref="A301:A303"/>
    <mergeCell ref="A292:B299"/>
    <mergeCell ref="A290:A291"/>
    <mergeCell ref="K225:K226"/>
    <mergeCell ref="K227:K228"/>
    <mergeCell ref="K229:K230"/>
    <mergeCell ref="K231:K232"/>
    <mergeCell ref="K242:K267"/>
    <mergeCell ref="K272:K277"/>
    <mergeCell ref="B278:B285"/>
    <mergeCell ref="K286:K287"/>
    <mergeCell ref="K288:K289"/>
    <mergeCell ref="A286:A287"/>
    <mergeCell ref="B286:B287"/>
    <mergeCell ref="A288:A289"/>
    <mergeCell ref="B288:B289"/>
    <mergeCell ref="A270:A271"/>
    <mergeCell ref="B270:B271"/>
    <mergeCell ref="A272:A273"/>
    <mergeCell ref="B272:B273"/>
    <mergeCell ref="B290:B291"/>
    <mergeCell ref="A274:A275"/>
    <mergeCell ref="B274:B275"/>
    <mergeCell ref="A276:A277"/>
    <mergeCell ref="B276:B277"/>
    <mergeCell ref="A278:A285"/>
    <mergeCell ref="A266:A267"/>
    <mergeCell ref="B266:B267"/>
    <mergeCell ref="B258:B261"/>
    <mergeCell ref="A258:A261"/>
    <mergeCell ref="A268:A269"/>
    <mergeCell ref="B268:B269"/>
    <mergeCell ref="A254:A255"/>
    <mergeCell ref="B254:B255"/>
    <mergeCell ref="B246:B248"/>
    <mergeCell ref="A246:A248"/>
    <mergeCell ref="A256:A257"/>
    <mergeCell ref="B256:B257"/>
    <mergeCell ref="A242:A243"/>
    <mergeCell ref="B242:B243"/>
    <mergeCell ref="A244:A245"/>
    <mergeCell ref="B244:B245"/>
    <mergeCell ref="A252:A253"/>
    <mergeCell ref="B252:B253"/>
    <mergeCell ref="B229:B230"/>
    <mergeCell ref="A231:A232"/>
    <mergeCell ref="B231:B232"/>
    <mergeCell ref="A233:A239"/>
    <mergeCell ref="B233:B239"/>
    <mergeCell ref="A240:A241"/>
    <mergeCell ref="B240:B241"/>
    <mergeCell ref="B301:B303"/>
    <mergeCell ref="B126:B128"/>
    <mergeCell ref="A126:A128"/>
    <mergeCell ref="A218:A224"/>
    <mergeCell ref="B218:B224"/>
    <mergeCell ref="A225:A226"/>
    <mergeCell ref="B225:B226"/>
    <mergeCell ref="A227:A228"/>
    <mergeCell ref="B227:B228"/>
    <mergeCell ref="A229:A230"/>
    <mergeCell ref="K126:K128"/>
    <mergeCell ref="K132:K134"/>
    <mergeCell ref="K135:K137"/>
    <mergeCell ref="K138:K139"/>
    <mergeCell ref="K144:K153"/>
    <mergeCell ref="K21:K22"/>
    <mergeCell ref="K23:K24"/>
    <mergeCell ref="K117:K118"/>
    <mergeCell ref="K120:K122"/>
    <mergeCell ref="K95:K100"/>
    <mergeCell ref="K180:K186"/>
    <mergeCell ref="A184:A186"/>
    <mergeCell ref="B184:B186"/>
    <mergeCell ref="A187:A188"/>
    <mergeCell ref="B187:B188"/>
    <mergeCell ref="A158:A163"/>
    <mergeCell ref="B158:B163"/>
    <mergeCell ref="A164:A169"/>
    <mergeCell ref="B164:B169"/>
    <mergeCell ref="A170:A171"/>
    <mergeCell ref="A189:A191"/>
    <mergeCell ref="B189:B191"/>
    <mergeCell ref="A172:A173"/>
    <mergeCell ref="B172:B173"/>
    <mergeCell ref="A174:A179"/>
    <mergeCell ref="B174:B179"/>
    <mergeCell ref="A180:A183"/>
    <mergeCell ref="B180:B183"/>
    <mergeCell ref="B170:B171"/>
    <mergeCell ref="A142:A143"/>
    <mergeCell ref="B142:B143"/>
    <mergeCell ref="A150:A157"/>
    <mergeCell ref="B150:B157"/>
    <mergeCell ref="A144:A146"/>
    <mergeCell ref="B144:B146"/>
    <mergeCell ref="A135:A137"/>
    <mergeCell ref="B135:B137"/>
    <mergeCell ref="A138:A139"/>
    <mergeCell ref="B138:B139"/>
    <mergeCell ref="A140:A141"/>
    <mergeCell ref="B140:B141"/>
    <mergeCell ref="A117:B118"/>
    <mergeCell ref="K25:K27"/>
    <mergeCell ref="K28:K30"/>
    <mergeCell ref="K31:K32"/>
    <mergeCell ref="K33:K35"/>
    <mergeCell ref="K36:K37"/>
    <mergeCell ref="K38:K40"/>
    <mergeCell ref="K67:K76"/>
    <mergeCell ref="K77:K86"/>
    <mergeCell ref="K109:K116"/>
    <mergeCell ref="A101:A102"/>
    <mergeCell ref="B101:B102"/>
    <mergeCell ref="A103:A104"/>
    <mergeCell ref="B103:B104"/>
    <mergeCell ref="A105:A106"/>
    <mergeCell ref="B105:B106"/>
    <mergeCell ref="A107:A108"/>
    <mergeCell ref="B107:B108"/>
    <mergeCell ref="A109:A110"/>
    <mergeCell ref="A91:A92"/>
    <mergeCell ref="B91:B92"/>
    <mergeCell ref="B97:B98"/>
    <mergeCell ref="A99:A100"/>
    <mergeCell ref="B99:B100"/>
    <mergeCell ref="A95:A96"/>
    <mergeCell ref="B95:B96"/>
    <mergeCell ref="A113:A114"/>
    <mergeCell ref="B113:B114"/>
    <mergeCell ref="A115:A116"/>
    <mergeCell ref="B109:B110"/>
    <mergeCell ref="A111:A112"/>
    <mergeCell ref="B111:B112"/>
    <mergeCell ref="B115:B116"/>
    <mergeCell ref="A79:A82"/>
    <mergeCell ref="B79:B82"/>
    <mergeCell ref="A83:A84"/>
    <mergeCell ref="B83:B84"/>
    <mergeCell ref="A87:A88"/>
    <mergeCell ref="B87:B88"/>
    <mergeCell ref="A97:A98"/>
    <mergeCell ref="K88:K92"/>
    <mergeCell ref="A93:A94"/>
    <mergeCell ref="B93:B94"/>
    <mergeCell ref="A89:A90"/>
    <mergeCell ref="B89:B90"/>
    <mergeCell ref="A69:A70"/>
    <mergeCell ref="B69:B70"/>
    <mergeCell ref="A71:A74"/>
    <mergeCell ref="B71:B74"/>
    <mergeCell ref="B75:B76"/>
    <mergeCell ref="A77:A78"/>
    <mergeCell ref="B77:B78"/>
    <mergeCell ref="A75:A76"/>
    <mergeCell ref="A61:A62"/>
    <mergeCell ref="B61:B62"/>
    <mergeCell ref="A63:A64"/>
    <mergeCell ref="B63:B64"/>
    <mergeCell ref="A85:A86"/>
    <mergeCell ref="B85:B86"/>
    <mergeCell ref="A65:A66"/>
    <mergeCell ref="B65:B66"/>
    <mergeCell ref="A67:A68"/>
    <mergeCell ref="B67:B68"/>
    <mergeCell ref="A55:A56"/>
    <mergeCell ref="B55:B56"/>
    <mergeCell ref="A57:A58"/>
    <mergeCell ref="B57:B58"/>
    <mergeCell ref="A59:A60"/>
    <mergeCell ref="B59:B60"/>
    <mergeCell ref="B47:B48"/>
    <mergeCell ref="A49:A50"/>
    <mergeCell ref="B49:B50"/>
    <mergeCell ref="A51:A52"/>
    <mergeCell ref="B51:B52"/>
    <mergeCell ref="A53:A54"/>
    <mergeCell ref="B53:B54"/>
    <mergeCell ref="A119:K119"/>
    <mergeCell ref="A28:A30"/>
    <mergeCell ref="B28:B30"/>
    <mergeCell ref="A41:A42"/>
    <mergeCell ref="B41:B42"/>
    <mergeCell ref="A43:A44"/>
    <mergeCell ref="B43:B44"/>
    <mergeCell ref="A45:A46"/>
    <mergeCell ref="B45:B46"/>
    <mergeCell ref="A47:A48"/>
    <mergeCell ref="A33:A35"/>
    <mergeCell ref="B33:B35"/>
    <mergeCell ref="A36:A37"/>
    <mergeCell ref="B36:B37"/>
    <mergeCell ref="A38:A40"/>
    <mergeCell ref="B38:B40"/>
    <mergeCell ref="A9:K9"/>
    <mergeCell ref="A5:B8"/>
    <mergeCell ref="A16:A17"/>
    <mergeCell ref="A20:K20"/>
    <mergeCell ref="K18:K19"/>
    <mergeCell ref="A12:A13"/>
    <mergeCell ref="B12:B13"/>
    <mergeCell ref="A14:A15"/>
    <mergeCell ref="B14:B15"/>
    <mergeCell ref="B16:B17"/>
    <mergeCell ref="A23:A24"/>
    <mergeCell ref="A132:A134"/>
    <mergeCell ref="B132:B134"/>
    <mergeCell ref="B120:B122"/>
    <mergeCell ref="A120:A122"/>
    <mergeCell ref="A31:A32"/>
    <mergeCell ref="B31:B32"/>
    <mergeCell ref="B23:B24"/>
    <mergeCell ref="A25:A27"/>
    <mergeCell ref="B25:B27"/>
    <mergeCell ref="K14:K15"/>
    <mergeCell ref="K16:K17"/>
    <mergeCell ref="A10:A11"/>
    <mergeCell ref="B10:B11"/>
    <mergeCell ref="A21:A22"/>
    <mergeCell ref="B21:B22"/>
    <mergeCell ref="A18:B19"/>
    <mergeCell ref="K12:K13"/>
    <mergeCell ref="A384:B386"/>
    <mergeCell ref="A1:K1"/>
    <mergeCell ref="E2:F3"/>
    <mergeCell ref="C2:C4"/>
    <mergeCell ref="B2:B4"/>
    <mergeCell ref="D2:D4"/>
    <mergeCell ref="J2:J4"/>
    <mergeCell ref="K2:K4"/>
    <mergeCell ref="G2:I3"/>
    <mergeCell ref="A2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Колесникова О.М.</cp:lastModifiedBy>
  <cp:lastPrinted>2022-10-24T09:25:30Z</cp:lastPrinted>
  <dcterms:created xsi:type="dcterms:W3CDTF">2011-05-17T05:04:33Z</dcterms:created>
  <dcterms:modified xsi:type="dcterms:W3CDTF">2022-10-24T12:29:13Z</dcterms:modified>
  <cp:category/>
  <cp:version/>
  <cp:contentType/>
  <cp:contentStatus/>
</cp:coreProperties>
</file>