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c2\Обмен\Департамент\05 Управление ценообразования и планирования\1.Общая\Отдел ПСиГД\О ходе реализации\3 квартал 2024 года\МП Перспективные территории\"/>
    </mc:Choice>
  </mc:AlternateContent>
  <xr:revisionPtr revIDLastSave="0" documentId="13_ncr:1_{FD4D753A-1A41-4D36-829C-2EB1CE3D9D2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Отчет о ходе реализации (4 кв.)" sheetId="8" state="hidden" r:id="rId1"/>
    <sheet name="показатели" sheetId="5" r:id="rId2"/>
    <sheet name="показатели (2)" sheetId="9" state="hidden" r:id="rId3"/>
  </sheets>
  <definedNames>
    <definedName name="_xlnm._FilterDatabase" localSheetId="0" hidden="1">'Отчет о ходе реализации (4 кв.)'!$A$12:$F$78</definedName>
    <definedName name="_xlnm.Print_Titles" localSheetId="0">'Отчет о ходе реализации (4 кв.)'!$10:$12</definedName>
    <definedName name="_xlnm.Print_Area" localSheetId="0">'Отчет о ходе реализации (4 кв.)'!$A$1:$F$89</definedName>
    <definedName name="_xlnm.Print_Area" localSheetId="1">показатели!$A$1:$I$21</definedName>
    <definedName name="_xlnm.Print_Area" localSheetId="2">'показатели (2)'!$A$1:$J$6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H12" i="5"/>
  <c r="H13" i="5" l="1"/>
  <c r="H11" i="5" l="1"/>
  <c r="I6" i="9" l="1"/>
  <c r="I5" i="9"/>
  <c r="I4" i="9"/>
  <c r="F39" i="8" l="1"/>
  <c r="F53" i="8"/>
  <c r="E78" i="8"/>
  <c r="D78" i="8"/>
  <c r="F78" i="8" s="1"/>
  <c r="E77" i="8"/>
  <c r="D77" i="8"/>
  <c r="D76" i="8" s="1"/>
  <c r="F74" i="8"/>
  <c r="E73" i="8"/>
  <c r="D73" i="8"/>
  <c r="E72" i="8"/>
  <c r="E71" i="8"/>
  <c r="D71" i="8"/>
  <c r="D65" i="8" s="1"/>
  <c r="E69" i="8"/>
  <c r="E68" i="8"/>
  <c r="F68" i="8" s="1"/>
  <c r="E61" i="8"/>
  <c r="D61" i="8"/>
  <c r="E60" i="8"/>
  <c r="D60" i="8"/>
  <c r="E59" i="8"/>
  <c r="D59" i="8"/>
  <c r="D58" i="8" s="1"/>
  <c r="E58" i="8"/>
  <c r="F56" i="8"/>
  <c r="E55" i="8"/>
  <c r="D55" i="8"/>
  <c r="E52" i="8"/>
  <c r="D52" i="8"/>
  <c r="F50" i="8"/>
  <c r="E49" i="8"/>
  <c r="D49" i="8"/>
  <c r="E46" i="8"/>
  <c r="D46" i="8"/>
  <c r="F45" i="8"/>
  <c r="E43" i="8"/>
  <c r="D43" i="8"/>
  <c r="E42" i="8"/>
  <c r="F42" i="8" s="1"/>
  <c r="D40" i="8"/>
  <c r="E37" i="8"/>
  <c r="D37" i="8"/>
  <c r="D36" i="8"/>
  <c r="F36" i="8" s="1"/>
  <c r="E34" i="8"/>
  <c r="D34" i="8"/>
  <c r="F32" i="8"/>
  <c r="E31" i="8"/>
  <c r="D31" i="8"/>
  <c r="E28" i="8"/>
  <c r="D28" i="8"/>
  <c r="D27" i="8"/>
  <c r="D69" i="8" s="1"/>
  <c r="E25" i="8"/>
  <c r="F24" i="8"/>
  <c r="E22" i="8"/>
  <c r="D22" i="8"/>
  <c r="D21" i="8"/>
  <c r="D72" i="8" s="1"/>
  <c r="E19" i="8"/>
  <c r="F18" i="8"/>
  <c r="E16" i="8"/>
  <c r="D16" i="8"/>
  <c r="E14" i="8"/>
  <c r="D14" i="8"/>
  <c r="D70" i="8" l="1"/>
  <c r="D25" i="8"/>
  <c r="F25" i="8" s="1"/>
  <c r="D15" i="8"/>
  <c r="D13" i="8" s="1"/>
  <c r="E15" i="8"/>
  <c r="E13" i="8" s="1"/>
  <c r="F31" i="8"/>
  <c r="F37" i="8"/>
  <c r="E40" i="8"/>
  <c r="F43" i="8"/>
  <c r="F49" i="8"/>
  <c r="F55" i="8"/>
  <c r="E66" i="8"/>
  <c r="E70" i="8"/>
  <c r="F70" i="8" s="1"/>
  <c r="F73" i="8"/>
  <c r="F15" i="8"/>
  <c r="F14" i="8"/>
  <c r="F16" i="8"/>
  <c r="F22" i="8"/>
  <c r="F27" i="8"/>
  <c r="F28" i="8"/>
  <c r="F34" i="8"/>
  <c r="F40" i="8"/>
  <c r="F46" i="8"/>
  <c r="F52" i="8"/>
  <c r="F77" i="8"/>
  <c r="D66" i="8"/>
  <c r="D67" i="8"/>
  <c r="D64" i="8"/>
  <c r="F69" i="8"/>
  <c r="F72" i="8"/>
  <c r="D19" i="8"/>
  <c r="F21" i="8"/>
  <c r="E65" i="8"/>
  <c r="E67" i="8"/>
  <c r="F67" i="8" s="1"/>
  <c r="E76" i="8"/>
  <c r="F66" i="8" l="1"/>
  <c r="F13" i="8"/>
  <c r="F76" i="8"/>
  <c r="F65" i="8"/>
  <c r="E64" i="8"/>
  <c r="F64" i="8" s="1"/>
  <c r="F19" i="8"/>
  <c r="H9" i="5" l="1"/>
</calcChain>
</file>

<file path=xl/sharedStrings.xml><?xml version="1.0" encoding="utf-8"?>
<sst xmlns="http://schemas.openxmlformats.org/spreadsheetml/2006/main" count="181" uniqueCount="103">
  <si>
    <t>№ п/п</t>
  </si>
  <si>
    <t>4</t>
  </si>
  <si>
    <t>5</t>
  </si>
  <si>
    <t>6</t>
  </si>
  <si>
    <t>Всего</t>
  </si>
  <si>
    <t xml:space="preserve">Мероприятия 
муниципальной программы
</t>
  </si>
  <si>
    <t xml:space="preserve">Источники    
финансирования
</t>
  </si>
  <si>
    <t xml:space="preserve">% исполнения </t>
  </si>
  <si>
    <t>Сумма, тыс. рублей</t>
  </si>
  <si>
    <t>предусмотрено утвержденной муниципальной программой</t>
  </si>
  <si>
    <t>фактически исполнено</t>
  </si>
  <si>
    <t>ОБ</t>
  </si>
  <si>
    <t>МБ</t>
  </si>
  <si>
    <t>ценообразования и планирования</t>
  </si>
  <si>
    <t>Субвенции на осуществление отдельных полномочий по организации деятельности по обращению с твердыми коммунальными отходами</t>
  </si>
  <si>
    <t xml:space="preserve"> и жилищно-коммунального хозяйства администрации Ханты-Мансийского района </t>
  </si>
  <si>
    <t>Ответственный исполнитель: департамент строительства, архитектуры и ЖКХ</t>
  </si>
  <si>
    <t>Основное мероприятие: Организация деятельности по обращению с твердыми коммунальными отходами в Ханты-Мансийском районе</t>
  </si>
  <si>
    <t>1.</t>
  </si>
  <si>
    <t>1.1.</t>
  </si>
  <si>
    <t>1.2.</t>
  </si>
  <si>
    <t>1.3.</t>
  </si>
  <si>
    <t>Всего по муниципальной программе</t>
  </si>
  <si>
    <t>Ответственный исполнитель (департамент строительства, архитектуры и ЖКХ)</t>
  </si>
  <si>
    <t>Анализ показателей</t>
  </si>
  <si>
    <t>эффективности реализации муниципальной программы</t>
  </si>
  <si>
    <t>Результаты муниципальной программы</t>
  </si>
  <si>
    <t>Ед. измер.</t>
  </si>
  <si>
    <t>Значение базового показателя на начало реализации муниципальной программы</t>
  </si>
  <si>
    <t>Исполнение за отчетный период от плана на год, %</t>
  </si>
  <si>
    <t>Причины недостижения плановых значений показателя**</t>
  </si>
  <si>
    <t>Целевое значение показателя на момент окончания действия муниципальной программы</t>
  </si>
  <si>
    <t>16 809,1</t>
  </si>
  <si>
    <t>15 695,8</t>
  </si>
  <si>
    <t>11 494,6</t>
  </si>
  <si>
    <t>Исполнитель:</t>
  </si>
  <si>
    <t>Соисполнитель 2 (комитет по финансам администрации района)</t>
  </si>
  <si>
    <t>Соисполнитель 3 (комитет по финансам администрации района (сельские поселения Ханты-Мансийского района)</t>
  </si>
  <si>
    <t>2.</t>
  </si>
  <si>
    <t>2.1.</t>
  </si>
  <si>
    <t>Основное мероприятие: Создание условий для формирования благоприятной окружающей среды</t>
  </si>
  <si>
    <t>Очистка береговой линии в границах населенных пунктов от бытового мусора</t>
  </si>
  <si>
    <t>Обустройство площадки временного накопления отходов в д. Согом</t>
  </si>
  <si>
    <t>Обустройство площадки временного накопления отходов в п. Пырьях</t>
  </si>
  <si>
    <t>Обустройство площадки временного накопления отходов в с. Троица</t>
  </si>
  <si>
    <t>Актуализация Генеральной схемы очистки территории Ханты-Мансийского района</t>
  </si>
  <si>
    <t>Ликвидация несанкционированных свалок</t>
  </si>
  <si>
    <t>Приобретение весового оборудования для полигона ТКО п. Горноправдинск</t>
  </si>
  <si>
    <t>1.4.</t>
  </si>
  <si>
    <t>1.5.</t>
  </si>
  <si>
    <t>1.6.</t>
  </si>
  <si>
    <t>1.7.</t>
  </si>
  <si>
    <t>1.8.</t>
  </si>
  <si>
    <t>1.9.</t>
  </si>
  <si>
    <t>%</t>
  </si>
  <si>
    <t>км</t>
  </si>
  <si>
    <t>Разработка проекта рекультивации несанкционированного размещения отходов</t>
  </si>
  <si>
    <t xml:space="preserve"> о ходе реализации муниципальной программы и использования финансовых средств</t>
  </si>
  <si>
    <t xml:space="preserve">Отчет                                                                            </t>
  </si>
  <si>
    <t>1.10.</t>
  </si>
  <si>
    <t>1.11.</t>
  </si>
  <si>
    <t>1.12.</t>
  </si>
  <si>
    <t>1.13.</t>
  </si>
  <si>
    <t>Приобретение контейнеров для размещения в местах (площадках) накопления твердых коммунальных отходов</t>
  </si>
  <si>
    <t>исп. Ивашко Ольга Владимировна, тел 92-82-97</t>
  </si>
  <si>
    <t>Начальник управления</t>
  </si>
  <si>
    <t>У.Х.Алиханов</t>
  </si>
  <si>
    <t>И.о.директора департамента строительства, архитектуры и ЖКХ</t>
  </si>
  <si>
    <t>В.В.Подкорытов</t>
  </si>
  <si>
    <t xml:space="preserve"> за 2019 год</t>
  </si>
  <si>
    <t>Наименование программы: муниципальная программа "Обеспечение экологической безопасности
Ханты-Мансийского района на 2019 - 2022 годы"</t>
  </si>
  <si>
    <t>Обустройство площадок временного накопления ТКО в населенных пунктах Ханты-Мансийского района</t>
  </si>
  <si>
    <t xml:space="preserve">Обустройство мест (площадок) накопления твердых коммунальных отходов </t>
  </si>
  <si>
    <t xml:space="preserve">Обустройство мест (площадок) накопления твердых коммунальных отходов (с.п.Шапша) </t>
  </si>
  <si>
    <t>1.14.</t>
  </si>
  <si>
    <t>Соисполнитель 1 (департамент строительства, архитектуры и ЖКХ (МКУ «Управление капитального строительства и ремонта»)</t>
  </si>
  <si>
    <t>тыс. чел</t>
  </si>
  <si>
    <t>Доля утилизированных (размещенных) твердых коммунальных отходов в общем объеме твердых коммунальных отходов, процент</t>
  </si>
  <si>
    <t>Протяженность очищенной прибрежной полосы водных объектов, км</t>
  </si>
  <si>
    <t>Количество населения, вовлеченного в мероприятия по очистке берегов водных объектов, тыс.чел.</t>
  </si>
  <si>
    <t>Значение показателя по годам на 2021 год</t>
  </si>
  <si>
    <t>Исполнение по состоянию на 01.01.2022</t>
  </si>
  <si>
    <t>% исполнения</t>
  </si>
  <si>
    <t>Наименование целевого показателя</t>
  </si>
  <si>
    <t>ед.</t>
  </si>
  <si>
    <t>Причины недостижения плановых значений показателей</t>
  </si>
  <si>
    <t>Объем жилищного строительства</t>
  </si>
  <si>
    <t>Доля границ территориальных зон и границ населенных пунктов, поставленных на кадастровый учет</t>
  </si>
  <si>
    <t>Доля утвержденных документов территориального планирования и градостроительного зонирования, соответствующих установленным требованиям</t>
  </si>
  <si>
    <t>Доля муниципальных услуг в электронном виде в общем количестве предоставленных услуг по выдаче разрешения на строительство</t>
  </si>
  <si>
    <t>Количество документации по планировке и межеванию территории Ханты-Мансийского района, соответствующих Югорскому стандарту развития территории населенных пунктов</t>
  </si>
  <si>
    <t>тыс. кв. м в год</t>
  </si>
  <si>
    <t>Наименование муниципальной программы: «Подготовка перспективных территорий для развития жилищного строительства Ханты-Мансийского района»</t>
  </si>
  <si>
    <t>Р.Ш. Речапов</t>
  </si>
  <si>
    <t>Плановое значение показателя в 2024 году</t>
  </si>
  <si>
    <t xml:space="preserve">Эксперт 1 категории МКУ УКСиР  </t>
  </si>
  <si>
    <t>Колесник Наталья Валерьевна</t>
  </si>
  <si>
    <t>тел. 8 (3467) 33-27-21, доб. 320</t>
  </si>
  <si>
    <t>А.А. Ульянова</t>
  </si>
  <si>
    <t>Заместитель директора Департамента, начальник управления архитектуры, градостроительства и ИСОГД</t>
  </si>
  <si>
    <t>по состоянию на 01 октября 2024 года</t>
  </si>
  <si>
    <t>Фактическое значение показателя на 01.10.2024</t>
  </si>
  <si>
    <t>Заместитель Главы района, директор Департамента строительства, архитектуры и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</si>
</sst>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000"/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1" applyFont="1" applyBorder="1"/>
    <xf numFmtId="0" fontId="2" fillId="0" borderId="0" xfId="1" applyFont="1"/>
    <xf numFmtId="2" fontId="2" fillId="0" borderId="0" xfId="1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7" fillId="0" borderId="0" xfId="1" applyFont="1"/>
    <xf numFmtId="2" fontId="7" fillId="0" borderId="0" xfId="1" applyNumberFormat="1" applyFont="1" applyAlignment="1">
      <alignment horizontal="center" vertical="center"/>
    </xf>
    <xf numFmtId="0" fontId="7" fillId="0" borderId="0" xfId="1" applyFont="1" applyBorder="1" applyProtection="1">
      <protection hidden="1"/>
    </xf>
    <xf numFmtId="2" fontId="7" fillId="0" borderId="0" xfId="1" applyNumberFormat="1" applyFont="1" applyBorder="1" applyAlignment="1" applyProtection="1">
      <alignment horizontal="center" vertical="center"/>
      <protection hidden="1"/>
    </xf>
    <xf numFmtId="49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0" xfId="1" applyNumberFormat="1" applyFont="1" applyAlignment="1">
      <alignment horizontal="center" vertical="center"/>
    </xf>
    <xf numFmtId="165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>
      <alignment horizontal="center"/>
    </xf>
    <xf numFmtId="0" fontId="7" fillId="0" borderId="0" xfId="0" applyFont="1"/>
    <xf numFmtId="0" fontId="7" fillId="3" borderId="1" xfId="1" applyNumberFormat="1" applyFont="1" applyFill="1" applyBorder="1" applyAlignment="1" applyProtection="1">
      <alignment vertical="center" wrapText="1"/>
      <protection hidden="1"/>
    </xf>
    <xf numFmtId="0" fontId="2" fillId="0" borderId="0" xfId="1" applyFont="1" applyAlignment="1"/>
    <xf numFmtId="166" fontId="7" fillId="0" borderId="1" xfId="1" applyNumberFormat="1" applyFont="1" applyFill="1" applyBorder="1" applyAlignment="1" applyProtection="1">
      <alignment vertical="center" wrapText="1"/>
      <protection hidden="1"/>
    </xf>
    <xf numFmtId="4" fontId="6" fillId="0" borderId="0" xfId="0" applyNumberFormat="1" applyFont="1" applyFill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  <protection hidden="1"/>
    </xf>
    <xf numFmtId="0" fontId="5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165" fontId="2" fillId="0" borderId="0" xfId="1" applyNumberFormat="1" applyFont="1" applyAlignment="1"/>
    <xf numFmtId="49" fontId="7" fillId="0" borderId="3" xfId="1" applyNumberFormat="1" applyFont="1" applyFill="1" applyBorder="1" applyAlignment="1" applyProtection="1">
      <alignment vertical="center" wrapText="1"/>
      <protection hidden="1"/>
    </xf>
    <xf numFmtId="0" fontId="5" fillId="0" borderId="0" xfId="1" applyFont="1" applyBorder="1" applyAlignment="1" applyProtection="1">
      <alignment horizontal="left"/>
      <protection hidden="1"/>
    </xf>
    <xf numFmtId="49" fontId="8" fillId="0" borderId="1" xfId="0" applyNumberFormat="1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49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7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5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 applyProtection="1">
      <alignment horizontal="left" wrapText="1"/>
      <protection hidden="1"/>
    </xf>
    <xf numFmtId="0" fontId="5" fillId="0" borderId="0" xfId="1" applyFont="1" applyBorder="1" applyAlignment="1" applyProtection="1">
      <alignment horizontal="left"/>
      <protection hidden="1"/>
    </xf>
    <xf numFmtId="0" fontId="7" fillId="3" borderId="2" xfId="1" applyNumberFormat="1" applyFont="1" applyFill="1" applyBorder="1" applyAlignment="1" applyProtection="1">
      <alignment vertical="center" wrapText="1"/>
      <protection hidden="1"/>
    </xf>
    <xf numFmtId="0" fontId="7" fillId="3" borderId="3" xfId="1" applyNumberFormat="1" applyFont="1" applyFill="1" applyBorder="1" applyAlignment="1" applyProtection="1">
      <alignment vertical="center" wrapText="1"/>
      <protection hidden="1"/>
    </xf>
    <xf numFmtId="2" fontId="9" fillId="0" borderId="2" xfId="1" applyNumberFormat="1" applyFont="1" applyFill="1" applyBorder="1" applyAlignment="1" applyProtection="1">
      <alignment vertical="center" wrapText="1"/>
      <protection hidden="1"/>
    </xf>
    <xf numFmtId="2" fontId="9" fillId="0" borderId="3" xfId="1" applyNumberFormat="1" applyFont="1" applyFill="1" applyBorder="1" applyAlignment="1" applyProtection="1">
      <alignment vertical="center" wrapText="1"/>
      <protection hidden="1"/>
    </xf>
    <xf numFmtId="16" fontId="7" fillId="3" borderId="2" xfId="1" applyNumberFormat="1" applyFont="1" applyFill="1" applyBorder="1" applyAlignment="1" applyProtection="1">
      <alignment vertical="center" wrapText="1"/>
      <protection hidden="1"/>
    </xf>
    <xf numFmtId="0" fontId="8" fillId="0" borderId="1" xfId="0" applyFont="1" applyBorder="1" applyAlignment="1">
      <alignment horizontal="left" vertical="center" wrapText="1"/>
    </xf>
    <xf numFmtId="49" fontId="7" fillId="0" borderId="2" xfId="1" applyNumberFormat="1" applyFont="1" applyFill="1" applyBorder="1" applyAlignment="1" applyProtection="1">
      <alignment vertical="center" wrapText="1"/>
      <protection hidden="1"/>
    </xf>
    <xf numFmtId="49" fontId="7" fillId="0" borderId="3" xfId="1" applyNumberFormat="1" applyFont="1" applyFill="1" applyBorder="1" applyAlignment="1" applyProtection="1">
      <alignment vertical="center" wrapText="1"/>
      <protection hidden="1"/>
    </xf>
    <xf numFmtId="49" fontId="7" fillId="0" borderId="4" xfId="1" applyNumberFormat="1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2" fontId="7" fillId="0" borderId="2" xfId="1" applyNumberFormat="1" applyFont="1" applyFill="1" applyBorder="1" applyAlignment="1" applyProtection="1">
      <alignment vertical="center" wrapText="1"/>
      <protection hidden="1"/>
    </xf>
    <xf numFmtId="2" fontId="7" fillId="0" borderId="3" xfId="1" applyNumberFormat="1" applyFont="1" applyFill="1" applyBorder="1" applyAlignment="1" applyProtection="1">
      <alignment vertical="center" wrapText="1"/>
      <protection hidden="1"/>
    </xf>
    <xf numFmtId="2" fontId="7" fillId="0" borderId="4" xfId="1" applyNumberFormat="1" applyFont="1" applyFill="1" applyBorder="1" applyAlignment="1" applyProtection="1">
      <alignment vertical="center" wrapText="1"/>
      <protection hidden="1"/>
    </xf>
    <xf numFmtId="49" fontId="7" fillId="0" borderId="1" xfId="1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57</xdr:row>
      <xdr:rowOff>0</xdr:rowOff>
    </xdr:from>
    <xdr:to>
      <xdr:col>10</xdr:col>
      <xdr:colOff>57150</xdr:colOff>
      <xdr:row>58</xdr:row>
      <xdr:rowOff>47625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90839925"/>
          <a:ext cx="18859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42</xdr:row>
      <xdr:rowOff>0</xdr:rowOff>
    </xdr:from>
    <xdr:to>
      <xdr:col>11</xdr:col>
      <xdr:colOff>57150</xdr:colOff>
      <xdr:row>43</xdr:row>
      <xdr:rowOff>47625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18402300"/>
          <a:ext cx="571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view="pageBreakPreview" zoomScale="80" zoomScaleNormal="100" zoomScaleSheetLayoutView="80" workbookViewId="0">
      <selection activeCell="L19" sqref="L19"/>
    </sheetView>
  </sheetViews>
  <sheetFormatPr defaultColWidth="7.85546875" defaultRowHeight="12" x14ac:dyDescent="0.2"/>
  <cols>
    <col min="1" max="1" width="7.42578125" style="2" customWidth="1"/>
    <col min="2" max="2" width="54.28515625" style="3" customWidth="1"/>
    <col min="3" max="3" width="16.140625" style="2" customWidth="1"/>
    <col min="4" max="4" width="19.5703125" style="55" customWidth="1"/>
    <col min="5" max="5" width="14" style="34" customWidth="1"/>
    <col min="6" max="6" width="14.5703125" style="34" customWidth="1"/>
    <col min="7" max="7" width="13.5703125" style="2" bestFit="1" customWidth="1"/>
    <col min="8" max="8" width="19.28515625" style="2" customWidth="1"/>
    <col min="9" max="210" width="7.85546875" style="2" customWidth="1"/>
    <col min="211" max="16384" width="7.85546875" style="2"/>
  </cols>
  <sheetData>
    <row r="1" spans="1:6" ht="15.75" x14ac:dyDescent="0.25">
      <c r="A1" s="12"/>
      <c r="B1" s="13"/>
      <c r="C1" s="12"/>
      <c r="D1" s="48"/>
      <c r="E1" s="24"/>
      <c r="F1" s="24"/>
    </row>
    <row r="2" spans="1:6" ht="20.25" customHeight="1" x14ac:dyDescent="0.2">
      <c r="A2" s="103" t="s">
        <v>58</v>
      </c>
      <c r="B2" s="104"/>
      <c r="C2" s="104"/>
      <c r="D2" s="104"/>
      <c r="E2" s="104"/>
      <c r="F2" s="104"/>
    </row>
    <row r="3" spans="1:6" ht="20.25" customHeight="1" x14ac:dyDescent="0.2">
      <c r="A3" s="104" t="s">
        <v>57</v>
      </c>
      <c r="B3" s="104"/>
      <c r="C3" s="104"/>
      <c r="D3" s="104"/>
      <c r="E3" s="104"/>
      <c r="F3" s="104"/>
    </row>
    <row r="4" spans="1:6" ht="19.5" customHeight="1" x14ac:dyDescent="0.2">
      <c r="A4" s="103" t="s">
        <v>69</v>
      </c>
      <c r="B4" s="103"/>
      <c r="C4" s="103"/>
      <c r="D4" s="103"/>
      <c r="E4" s="103"/>
      <c r="F4" s="103"/>
    </row>
    <row r="5" spans="1:6" ht="18.75" customHeight="1" x14ac:dyDescent="0.3">
      <c r="A5" s="20"/>
      <c r="B5" s="22"/>
      <c r="C5" s="20"/>
      <c r="D5" s="49"/>
      <c r="E5" s="31"/>
      <c r="F5" s="31"/>
    </row>
    <row r="6" spans="1:6" ht="36" customHeight="1" x14ac:dyDescent="0.2">
      <c r="A6" s="105" t="s">
        <v>70</v>
      </c>
      <c r="B6" s="105"/>
      <c r="C6" s="105"/>
      <c r="D6" s="105"/>
      <c r="E6" s="105"/>
      <c r="F6" s="105"/>
    </row>
    <row r="7" spans="1:6" s="1" customFormat="1" ht="33" customHeight="1" x14ac:dyDescent="0.3">
      <c r="A7" s="106" t="s">
        <v>16</v>
      </c>
      <c r="B7" s="107"/>
      <c r="C7" s="107"/>
      <c r="D7" s="107"/>
      <c r="E7" s="107"/>
      <c r="F7" s="107"/>
    </row>
    <row r="8" spans="1:6" s="1" customFormat="1" ht="18.75" customHeight="1" x14ac:dyDescent="0.3">
      <c r="A8" s="44" t="s">
        <v>15</v>
      </c>
      <c r="B8" s="44"/>
      <c r="C8" s="44"/>
      <c r="D8" s="50"/>
      <c r="E8" s="32"/>
      <c r="F8" s="32"/>
    </row>
    <row r="9" spans="1:6" s="1" customFormat="1" ht="23.25" customHeight="1" x14ac:dyDescent="0.25">
      <c r="A9" s="14"/>
      <c r="B9" s="15"/>
      <c r="C9" s="14"/>
      <c r="D9" s="51"/>
      <c r="E9" s="33"/>
      <c r="F9" s="33"/>
    </row>
    <row r="10" spans="1:6" ht="24" customHeight="1" x14ac:dyDescent="0.2">
      <c r="A10" s="93" t="s">
        <v>0</v>
      </c>
      <c r="B10" s="95" t="s">
        <v>5</v>
      </c>
      <c r="C10" s="97" t="s">
        <v>6</v>
      </c>
      <c r="D10" s="99" t="s">
        <v>8</v>
      </c>
      <c r="E10" s="100"/>
      <c r="F10" s="101" t="s">
        <v>7</v>
      </c>
    </row>
    <row r="11" spans="1:6" ht="63" x14ac:dyDescent="0.2">
      <c r="A11" s="94"/>
      <c r="B11" s="96"/>
      <c r="C11" s="98"/>
      <c r="D11" s="52" t="s">
        <v>9</v>
      </c>
      <c r="E11" s="16" t="s">
        <v>10</v>
      </c>
      <c r="F11" s="102"/>
    </row>
    <row r="12" spans="1:6" ht="15.75" x14ac:dyDescent="0.2">
      <c r="A12" s="21">
        <v>1</v>
      </c>
      <c r="B12" s="17">
        <v>2</v>
      </c>
      <c r="C12" s="21">
        <v>3</v>
      </c>
      <c r="D12" s="52" t="s">
        <v>1</v>
      </c>
      <c r="E12" s="16" t="s">
        <v>2</v>
      </c>
      <c r="F12" s="16" t="s">
        <v>3</v>
      </c>
    </row>
    <row r="13" spans="1:6" s="27" customFormat="1" ht="15.75" x14ac:dyDescent="0.2">
      <c r="A13" s="108" t="s">
        <v>18</v>
      </c>
      <c r="B13" s="110" t="s">
        <v>17</v>
      </c>
      <c r="C13" s="26" t="s">
        <v>4</v>
      </c>
      <c r="D13" s="19">
        <f>D14+D15</f>
        <v>87750.7</v>
      </c>
      <c r="E13" s="19">
        <f>E14+E15</f>
        <v>16193.097600000001</v>
      </c>
      <c r="F13" s="19">
        <f>E13*100/D13</f>
        <v>18.45352527102348</v>
      </c>
    </row>
    <row r="14" spans="1:6" s="27" customFormat="1" ht="15.75" x14ac:dyDescent="0.2">
      <c r="A14" s="109"/>
      <c r="B14" s="111"/>
      <c r="C14" s="26" t="s">
        <v>11</v>
      </c>
      <c r="D14" s="19">
        <f>D17+D20+D23+D26+D29+D32+D35+D38+D41+D47+D50+D56+D53</f>
        <v>5293.4</v>
      </c>
      <c r="E14" s="23">
        <f>E17+E20+E23+E26+E29+E32+E35+E38+E41+E47+E50+E56+E53</f>
        <v>3196.6976</v>
      </c>
      <c r="F14" s="19">
        <f>E14*100/D14</f>
        <v>60.390252011939403</v>
      </c>
    </row>
    <row r="15" spans="1:6" s="27" customFormat="1" ht="15.75" x14ac:dyDescent="0.2">
      <c r="A15" s="109"/>
      <c r="B15" s="111"/>
      <c r="C15" s="26" t="s">
        <v>12</v>
      </c>
      <c r="D15" s="19">
        <f>D18+D21+D24+D27+D30+D33+D36+D39+D42+D45+D54+D51+D48</f>
        <v>82457.3</v>
      </c>
      <c r="E15" s="23">
        <f>E18+E21+E24+E27+E30+E33+E36+E39+E42+E45+E54+E51+E48</f>
        <v>12996.400000000001</v>
      </c>
      <c r="F15" s="19">
        <f>E15*100/D15</f>
        <v>15.761369824139283</v>
      </c>
    </row>
    <row r="16" spans="1:6" s="27" customFormat="1" ht="15.75" customHeight="1" x14ac:dyDescent="0.2">
      <c r="A16" s="112" t="s">
        <v>19</v>
      </c>
      <c r="B16" s="113" t="s">
        <v>42</v>
      </c>
      <c r="C16" s="45" t="s">
        <v>4</v>
      </c>
      <c r="D16" s="46">
        <f>D17+D18</f>
        <v>3866.6</v>
      </c>
      <c r="E16" s="46">
        <f t="shared" ref="E16" si="0">E17+E18</f>
        <v>0</v>
      </c>
      <c r="F16" s="19">
        <f>E16*100/D16</f>
        <v>0</v>
      </c>
    </row>
    <row r="17" spans="1:6" s="27" customFormat="1" ht="15.75" x14ac:dyDescent="0.2">
      <c r="A17" s="109"/>
      <c r="B17" s="113"/>
      <c r="C17" s="45" t="s">
        <v>11</v>
      </c>
      <c r="D17" s="46"/>
      <c r="E17" s="46"/>
      <c r="F17" s="19">
        <v>0</v>
      </c>
    </row>
    <row r="18" spans="1:6" s="27" customFormat="1" ht="15.75" x14ac:dyDescent="0.2">
      <c r="A18" s="109"/>
      <c r="B18" s="113"/>
      <c r="C18" s="45" t="s">
        <v>12</v>
      </c>
      <c r="D18" s="46">
        <v>3866.6</v>
      </c>
      <c r="E18" s="46">
        <v>0</v>
      </c>
      <c r="F18" s="19">
        <f>E18*100/D18</f>
        <v>0</v>
      </c>
    </row>
    <row r="19" spans="1:6" s="27" customFormat="1" ht="15.75" customHeight="1" x14ac:dyDescent="0.2">
      <c r="A19" s="114" t="s">
        <v>20</v>
      </c>
      <c r="B19" s="113" t="s">
        <v>43</v>
      </c>
      <c r="C19" s="45" t="s">
        <v>4</v>
      </c>
      <c r="D19" s="46">
        <f>D20+D21</f>
        <v>2961.9</v>
      </c>
      <c r="E19" s="46">
        <f t="shared" ref="E19" si="1">E20+E21</f>
        <v>2959</v>
      </c>
      <c r="F19" s="19">
        <f>E19*100/D19</f>
        <v>99.902089874742558</v>
      </c>
    </row>
    <row r="20" spans="1:6" s="27" customFormat="1" ht="15.75" x14ac:dyDescent="0.2">
      <c r="A20" s="115"/>
      <c r="B20" s="113"/>
      <c r="C20" s="45" t="s">
        <v>11</v>
      </c>
      <c r="D20" s="46"/>
      <c r="E20" s="46"/>
      <c r="F20" s="19">
        <v>0</v>
      </c>
    </row>
    <row r="21" spans="1:6" s="29" customFormat="1" ht="15.75" x14ac:dyDescent="0.25">
      <c r="A21" s="116"/>
      <c r="B21" s="113"/>
      <c r="C21" s="45" t="s">
        <v>12</v>
      </c>
      <c r="D21" s="46">
        <f>5923.8-2961.9</f>
        <v>2961.9</v>
      </c>
      <c r="E21" s="46">
        <v>2959</v>
      </c>
      <c r="F21" s="19">
        <f t="shared" ref="F21" si="2">E21*100/D21</f>
        <v>99.902089874742558</v>
      </c>
    </row>
    <row r="22" spans="1:6" s="27" customFormat="1" ht="12.75" customHeight="1" x14ac:dyDescent="0.2">
      <c r="A22" s="114" t="s">
        <v>21</v>
      </c>
      <c r="B22" s="113" t="s">
        <v>44</v>
      </c>
      <c r="C22" s="45" t="s">
        <v>4</v>
      </c>
      <c r="D22" s="46">
        <f>D23+D24</f>
        <v>8291.7000000000007</v>
      </c>
      <c r="E22" s="46">
        <f t="shared" ref="E22" si="3">E23+E24</f>
        <v>8291.7000000000007</v>
      </c>
      <c r="F22" s="19">
        <f>E22*100/D22</f>
        <v>100</v>
      </c>
    </row>
    <row r="23" spans="1:6" s="27" customFormat="1" ht="12.75" customHeight="1" x14ac:dyDescent="0.2">
      <c r="A23" s="115"/>
      <c r="B23" s="113"/>
      <c r="C23" s="45" t="s">
        <v>11</v>
      </c>
      <c r="D23" s="46"/>
      <c r="E23" s="46"/>
      <c r="F23" s="19">
        <v>0</v>
      </c>
    </row>
    <row r="24" spans="1:6" s="29" customFormat="1" ht="12.75" customHeight="1" x14ac:dyDescent="0.25">
      <c r="A24" s="116"/>
      <c r="B24" s="113"/>
      <c r="C24" s="45" t="s">
        <v>12</v>
      </c>
      <c r="D24" s="46">
        <v>8291.7000000000007</v>
      </c>
      <c r="E24" s="46">
        <v>8291.7000000000007</v>
      </c>
      <c r="F24" s="19">
        <f t="shared" ref="F24" si="4">E24*100/D24</f>
        <v>100</v>
      </c>
    </row>
    <row r="25" spans="1:6" s="27" customFormat="1" ht="15.75" customHeight="1" x14ac:dyDescent="0.2">
      <c r="A25" s="112" t="s">
        <v>48</v>
      </c>
      <c r="B25" s="117" t="s">
        <v>45</v>
      </c>
      <c r="C25" s="45" t="s">
        <v>4</v>
      </c>
      <c r="D25" s="46">
        <f>D26+D27</f>
        <v>1064.8000000000002</v>
      </c>
      <c r="E25" s="46">
        <f t="shared" ref="E25" si="5">E26+E27</f>
        <v>0</v>
      </c>
      <c r="F25" s="19">
        <f>E25*100/D25</f>
        <v>0</v>
      </c>
    </row>
    <row r="26" spans="1:6" s="27" customFormat="1" ht="15.75" x14ac:dyDescent="0.2">
      <c r="A26" s="109"/>
      <c r="B26" s="117"/>
      <c r="C26" s="45" t="s">
        <v>11</v>
      </c>
      <c r="D26" s="46"/>
      <c r="E26" s="46"/>
      <c r="F26" s="19">
        <v>0</v>
      </c>
    </row>
    <row r="27" spans="1:6" s="27" customFormat="1" ht="15.75" x14ac:dyDescent="0.2">
      <c r="A27" s="109"/>
      <c r="B27" s="117"/>
      <c r="C27" s="45" t="s">
        <v>12</v>
      </c>
      <c r="D27" s="46">
        <f>1143.4-78.6</f>
        <v>1064.8000000000002</v>
      </c>
      <c r="E27" s="46">
        <v>0</v>
      </c>
      <c r="F27" s="19">
        <f>E27*100/D27</f>
        <v>0</v>
      </c>
    </row>
    <row r="28" spans="1:6" s="27" customFormat="1" ht="15.75" x14ac:dyDescent="0.2">
      <c r="A28" s="114" t="s">
        <v>49</v>
      </c>
      <c r="B28" s="117" t="s">
        <v>46</v>
      </c>
      <c r="C28" s="45" t="s">
        <v>4</v>
      </c>
      <c r="D28" s="46">
        <f>D29+D30</f>
        <v>7288.4</v>
      </c>
      <c r="E28" s="46">
        <f t="shared" ref="E28" si="6">E29+E30</f>
        <v>0</v>
      </c>
      <c r="F28" s="19">
        <f>E28*100/D28</f>
        <v>0</v>
      </c>
    </row>
    <row r="29" spans="1:6" s="27" customFormat="1" ht="15.75" x14ac:dyDescent="0.2">
      <c r="A29" s="115"/>
      <c r="B29" s="117"/>
      <c r="C29" s="45" t="s">
        <v>11</v>
      </c>
      <c r="D29" s="46"/>
      <c r="E29" s="46"/>
      <c r="F29" s="19">
        <v>0</v>
      </c>
    </row>
    <row r="30" spans="1:6" s="29" customFormat="1" ht="15.75" x14ac:dyDescent="0.25">
      <c r="A30" s="116"/>
      <c r="B30" s="117"/>
      <c r="C30" s="45" t="s">
        <v>12</v>
      </c>
      <c r="D30" s="46">
        <v>7288.4</v>
      </c>
      <c r="E30" s="46">
        <v>0</v>
      </c>
      <c r="F30" s="19">
        <v>0</v>
      </c>
    </row>
    <row r="31" spans="1:6" s="27" customFormat="1" ht="17.25" customHeight="1" x14ac:dyDescent="0.2">
      <c r="A31" s="114" t="s">
        <v>50</v>
      </c>
      <c r="B31" s="117" t="s">
        <v>14</v>
      </c>
      <c r="C31" s="45" t="s">
        <v>4</v>
      </c>
      <c r="D31" s="46">
        <f>D32+D33</f>
        <v>116.4</v>
      </c>
      <c r="E31" s="46">
        <f>E32+E33</f>
        <v>110.3976</v>
      </c>
      <c r="F31" s="19">
        <f>E31*100/D31</f>
        <v>94.843298969072166</v>
      </c>
    </row>
    <row r="32" spans="1:6" s="27" customFormat="1" ht="17.25" customHeight="1" x14ac:dyDescent="0.2">
      <c r="A32" s="115"/>
      <c r="B32" s="117"/>
      <c r="C32" s="45" t="s">
        <v>11</v>
      </c>
      <c r="D32" s="46">
        <v>116.4</v>
      </c>
      <c r="E32" s="46">
        <v>110.3976</v>
      </c>
      <c r="F32" s="19">
        <f>E32*100/D32</f>
        <v>94.843298969072166</v>
      </c>
    </row>
    <row r="33" spans="1:6" s="29" customFormat="1" ht="17.25" customHeight="1" x14ac:dyDescent="0.25">
      <c r="A33" s="116"/>
      <c r="B33" s="117"/>
      <c r="C33" s="45" t="s">
        <v>12</v>
      </c>
      <c r="D33" s="46"/>
      <c r="E33" s="46"/>
      <c r="F33" s="19">
        <v>0</v>
      </c>
    </row>
    <row r="34" spans="1:6" s="27" customFormat="1" ht="15.75" customHeight="1" x14ac:dyDescent="0.2">
      <c r="A34" s="112" t="s">
        <v>51</v>
      </c>
      <c r="B34" s="117" t="s">
        <v>47</v>
      </c>
      <c r="C34" s="45" t="s">
        <v>4</v>
      </c>
      <c r="D34" s="46">
        <f>D35+D36</f>
        <v>780.1</v>
      </c>
      <c r="E34" s="46">
        <f t="shared" ref="E34" si="7">E35+E36</f>
        <v>780.1</v>
      </c>
      <c r="F34" s="19">
        <f>E34*100/D34</f>
        <v>100</v>
      </c>
    </row>
    <row r="35" spans="1:6" s="27" customFormat="1" ht="15.75" x14ac:dyDescent="0.2">
      <c r="A35" s="109"/>
      <c r="B35" s="117"/>
      <c r="C35" s="45" t="s">
        <v>11</v>
      </c>
      <c r="D35" s="46"/>
      <c r="E35" s="46"/>
      <c r="F35" s="19">
        <v>0</v>
      </c>
    </row>
    <row r="36" spans="1:6" s="27" customFormat="1" ht="15.75" x14ac:dyDescent="0.2">
      <c r="A36" s="109"/>
      <c r="B36" s="117"/>
      <c r="C36" s="45" t="s">
        <v>12</v>
      </c>
      <c r="D36" s="46">
        <f>866.7-86.6</f>
        <v>780.1</v>
      </c>
      <c r="E36" s="46">
        <v>780.1</v>
      </c>
      <c r="F36" s="19">
        <f>E36*100/D36</f>
        <v>100</v>
      </c>
    </row>
    <row r="37" spans="1:6" s="27" customFormat="1" ht="15.75" x14ac:dyDescent="0.2">
      <c r="A37" s="114" t="s">
        <v>52</v>
      </c>
      <c r="B37" s="117" t="s">
        <v>46</v>
      </c>
      <c r="C37" s="45" t="s">
        <v>4</v>
      </c>
      <c r="D37" s="46">
        <f>D38+D39</f>
        <v>1110.0999999999999</v>
      </c>
      <c r="E37" s="46">
        <f t="shared" ref="E37" si="8">E38+E39</f>
        <v>762.4</v>
      </c>
      <c r="F37" s="19">
        <f>E37*100/D37</f>
        <v>68.678497432663733</v>
      </c>
    </row>
    <row r="38" spans="1:6" s="27" customFormat="1" ht="15.75" x14ac:dyDescent="0.2">
      <c r="A38" s="115"/>
      <c r="B38" s="117"/>
      <c r="C38" s="45" t="s">
        <v>11</v>
      </c>
      <c r="D38" s="46"/>
      <c r="E38" s="46"/>
      <c r="F38" s="19">
        <v>0</v>
      </c>
    </row>
    <row r="39" spans="1:6" s="29" customFormat="1" ht="15.75" x14ac:dyDescent="0.25">
      <c r="A39" s="116"/>
      <c r="B39" s="117"/>
      <c r="C39" s="45" t="s">
        <v>12</v>
      </c>
      <c r="D39" s="46">
        <v>1110.0999999999999</v>
      </c>
      <c r="E39" s="46">
        <v>762.4</v>
      </c>
      <c r="F39" s="19">
        <f>E39*100/D39</f>
        <v>68.678497432663733</v>
      </c>
    </row>
    <row r="40" spans="1:6" s="27" customFormat="1" ht="15.75" x14ac:dyDescent="0.2">
      <c r="A40" s="114" t="s">
        <v>53</v>
      </c>
      <c r="B40" s="117" t="s">
        <v>46</v>
      </c>
      <c r="C40" s="45" t="s">
        <v>4</v>
      </c>
      <c r="D40" s="46">
        <f>D41+D42</f>
        <v>260</v>
      </c>
      <c r="E40" s="46">
        <f>E41+E42</f>
        <v>203.2</v>
      </c>
      <c r="F40" s="19">
        <f>E40*100/D40</f>
        <v>78.15384615384616</v>
      </c>
    </row>
    <row r="41" spans="1:6" s="27" customFormat="1" ht="15.75" x14ac:dyDescent="0.2">
      <c r="A41" s="115"/>
      <c r="B41" s="117"/>
      <c r="C41" s="45" t="s">
        <v>11</v>
      </c>
      <c r="D41" s="46"/>
      <c r="E41" s="46"/>
      <c r="F41" s="19">
        <v>0</v>
      </c>
    </row>
    <row r="42" spans="1:6" s="29" customFormat="1" ht="15.75" x14ac:dyDescent="0.25">
      <c r="A42" s="116"/>
      <c r="B42" s="117"/>
      <c r="C42" s="45" t="s">
        <v>12</v>
      </c>
      <c r="D42" s="46">
        <v>260</v>
      </c>
      <c r="E42" s="46">
        <f>163.2+40</f>
        <v>203.2</v>
      </c>
      <c r="F42" s="19">
        <f t="shared" ref="F42" si="9">E42*100/D42</f>
        <v>78.15384615384616</v>
      </c>
    </row>
    <row r="43" spans="1:6" s="27" customFormat="1" ht="15.75" customHeight="1" x14ac:dyDescent="0.2">
      <c r="A43" s="114" t="s">
        <v>59</v>
      </c>
      <c r="B43" s="117" t="s">
        <v>56</v>
      </c>
      <c r="C43" s="45" t="s">
        <v>4</v>
      </c>
      <c r="D43" s="46">
        <f>D44+D45</f>
        <v>1700.9</v>
      </c>
      <c r="E43" s="46">
        <f t="shared" ref="E43" si="10">E44+E45</f>
        <v>0</v>
      </c>
      <c r="F43" s="19">
        <f>E43*100/D43</f>
        <v>0</v>
      </c>
    </row>
    <row r="44" spans="1:6" s="27" customFormat="1" ht="15.75" x14ac:dyDescent="0.2">
      <c r="A44" s="115"/>
      <c r="B44" s="117"/>
      <c r="C44" s="45" t="s">
        <v>11</v>
      </c>
      <c r="D44" s="46"/>
      <c r="E44" s="46"/>
      <c r="F44" s="19">
        <v>0</v>
      </c>
    </row>
    <row r="45" spans="1:6" s="29" customFormat="1" ht="15.75" x14ac:dyDescent="0.25">
      <c r="A45" s="116"/>
      <c r="B45" s="117"/>
      <c r="C45" s="45" t="s">
        <v>12</v>
      </c>
      <c r="D45" s="46">
        <v>1700.9</v>
      </c>
      <c r="E45" s="46">
        <v>0</v>
      </c>
      <c r="F45" s="19">
        <f t="shared" ref="F45" si="11">E45*100/D45</f>
        <v>0</v>
      </c>
    </row>
    <row r="46" spans="1:6" s="27" customFormat="1" ht="15.75" customHeight="1" x14ac:dyDescent="0.2">
      <c r="A46" s="114" t="s">
        <v>60</v>
      </c>
      <c r="B46" s="113" t="s">
        <v>71</v>
      </c>
      <c r="C46" s="45" t="s">
        <v>4</v>
      </c>
      <c r="D46" s="46">
        <f>D47+D48</f>
        <v>55132.800000000003</v>
      </c>
      <c r="E46" s="46">
        <f t="shared" ref="E46" si="12">E47+E48</f>
        <v>0</v>
      </c>
      <c r="F46" s="19">
        <f>E46*100/D46</f>
        <v>0</v>
      </c>
    </row>
    <row r="47" spans="1:6" s="27" customFormat="1" ht="15.75" x14ac:dyDescent="0.2">
      <c r="A47" s="115"/>
      <c r="B47" s="113"/>
      <c r="C47" s="45" t="s">
        <v>11</v>
      </c>
      <c r="D47" s="46"/>
      <c r="E47" s="46"/>
      <c r="F47" s="19">
        <v>0</v>
      </c>
    </row>
    <row r="48" spans="1:6" s="29" customFormat="1" ht="15.75" x14ac:dyDescent="0.25">
      <c r="A48" s="116"/>
      <c r="B48" s="113"/>
      <c r="C48" s="45" t="s">
        <v>12</v>
      </c>
      <c r="D48" s="46">
        <v>55132.800000000003</v>
      </c>
      <c r="E48" s="46">
        <v>0</v>
      </c>
      <c r="F48" s="19">
        <v>0</v>
      </c>
    </row>
    <row r="49" spans="1:6" s="27" customFormat="1" ht="15.75" customHeight="1" x14ac:dyDescent="0.2">
      <c r="A49" s="114" t="s">
        <v>61</v>
      </c>
      <c r="B49" s="113" t="s">
        <v>63</v>
      </c>
      <c r="C49" s="45" t="s">
        <v>4</v>
      </c>
      <c r="D49" s="46">
        <f>D50+D51</f>
        <v>2339</v>
      </c>
      <c r="E49" s="46">
        <f t="shared" ref="E49" si="13">E50+E51</f>
        <v>1433.8</v>
      </c>
      <c r="F49" s="19">
        <f>E49*100/D49</f>
        <v>61.299700726806329</v>
      </c>
    </row>
    <row r="50" spans="1:6" s="27" customFormat="1" ht="15.75" x14ac:dyDescent="0.2">
      <c r="A50" s="115"/>
      <c r="B50" s="113"/>
      <c r="C50" s="45" t="s">
        <v>11</v>
      </c>
      <c r="D50" s="46">
        <v>2339</v>
      </c>
      <c r="E50" s="46">
        <v>1433.8</v>
      </c>
      <c r="F50" s="19">
        <f>E50*100/D50</f>
        <v>61.299700726806329</v>
      </c>
    </row>
    <row r="51" spans="1:6" s="29" customFormat="1" ht="15.75" x14ac:dyDescent="0.25">
      <c r="A51" s="116"/>
      <c r="B51" s="113"/>
      <c r="C51" s="45" t="s">
        <v>12</v>
      </c>
      <c r="D51" s="46"/>
      <c r="E51" s="46"/>
      <c r="F51" s="19">
        <v>0</v>
      </c>
    </row>
    <row r="52" spans="1:6" s="27" customFormat="1" ht="15.75" customHeight="1" x14ac:dyDescent="0.2">
      <c r="A52" s="114" t="s">
        <v>62</v>
      </c>
      <c r="B52" s="113" t="s">
        <v>72</v>
      </c>
      <c r="C52" s="45" t="s">
        <v>4</v>
      </c>
      <c r="D52" s="46">
        <f>D53+D54</f>
        <v>1500</v>
      </c>
      <c r="E52" s="46">
        <f t="shared" ref="E52" si="14">E53+E54</f>
        <v>932.5</v>
      </c>
      <c r="F52" s="19">
        <f>E52*100/D52</f>
        <v>62.166666666666664</v>
      </c>
    </row>
    <row r="53" spans="1:6" s="27" customFormat="1" ht="15.75" x14ac:dyDescent="0.2">
      <c r="A53" s="115"/>
      <c r="B53" s="113"/>
      <c r="C53" s="45" t="s">
        <v>11</v>
      </c>
      <c r="D53" s="46">
        <v>1500</v>
      </c>
      <c r="E53" s="46">
        <v>932.5</v>
      </c>
      <c r="F53" s="19">
        <f>E53*100/D53</f>
        <v>62.166666666666664</v>
      </c>
    </row>
    <row r="54" spans="1:6" s="29" customFormat="1" ht="15.75" x14ac:dyDescent="0.25">
      <c r="A54" s="116"/>
      <c r="B54" s="113"/>
      <c r="C54" s="45" t="s">
        <v>12</v>
      </c>
      <c r="D54" s="46"/>
      <c r="E54" s="46"/>
      <c r="F54" s="19"/>
    </row>
    <row r="55" spans="1:6" s="29" customFormat="1" ht="15.75" x14ac:dyDescent="0.25">
      <c r="A55" s="43"/>
      <c r="B55" s="118" t="s">
        <v>73</v>
      </c>
      <c r="C55" s="45" t="s">
        <v>4</v>
      </c>
      <c r="D55" s="46">
        <f>D56+D57</f>
        <v>1338</v>
      </c>
      <c r="E55" s="47">
        <f>E56+E57</f>
        <v>720</v>
      </c>
      <c r="F55" s="19">
        <f t="shared" ref="F55:F56" si="15">E55*100/D55</f>
        <v>53.811659192825111</v>
      </c>
    </row>
    <row r="56" spans="1:6" s="29" customFormat="1" ht="15.75" x14ac:dyDescent="0.25">
      <c r="A56" s="43" t="s">
        <v>74</v>
      </c>
      <c r="B56" s="119"/>
      <c r="C56" s="45" t="s">
        <v>11</v>
      </c>
      <c r="D56" s="46">
        <v>1338</v>
      </c>
      <c r="E56" s="46">
        <v>720</v>
      </c>
      <c r="F56" s="19">
        <f t="shared" si="15"/>
        <v>53.811659192825111</v>
      </c>
    </row>
    <row r="57" spans="1:6" s="29" customFormat="1" ht="15.75" x14ac:dyDescent="0.25">
      <c r="A57" s="43"/>
      <c r="B57" s="120"/>
      <c r="C57" s="45" t="s">
        <v>12</v>
      </c>
      <c r="D57" s="46"/>
      <c r="E57" s="46"/>
      <c r="F57" s="19"/>
    </row>
    <row r="58" spans="1:6" s="27" customFormat="1" ht="15.75" x14ac:dyDescent="0.2">
      <c r="A58" s="108" t="s">
        <v>38</v>
      </c>
      <c r="B58" s="110" t="s">
        <v>40</v>
      </c>
      <c r="C58" s="26" t="s">
        <v>4</v>
      </c>
      <c r="D58" s="19">
        <f>D59+D60</f>
        <v>0</v>
      </c>
      <c r="E58" s="19">
        <f>E59+E60</f>
        <v>0</v>
      </c>
      <c r="F58" s="19">
        <v>0</v>
      </c>
    </row>
    <row r="59" spans="1:6" s="27" customFormat="1" ht="15.75" x14ac:dyDescent="0.2">
      <c r="A59" s="109"/>
      <c r="B59" s="111"/>
      <c r="C59" s="26" t="s">
        <v>11</v>
      </c>
      <c r="D59" s="19">
        <f>D62</f>
        <v>0</v>
      </c>
      <c r="E59" s="23">
        <f>E62</f>
        <v>0</v>
      </c>
      <c r="F59" s="19">
        <v>0</v>
      </c>
    </row>
    <row r="60" spans="1:6" s="27" customFormat="1" ht="15.75" x14ac:dyDescent="0.2">
      <c r="A60" s="109"/>
      <c r="B60" s="111"/>
      <c r="C60" s="26" t="s">
        <v>12</v>
      </c>
      <c r="D60" s="19">
        <f>D63</f>
        <v>0</v>
      </c>
      <c r="E60" s="23">
        <f>E63</f>
        <v>0</v>
      </c>
      <c r="F60" s="19">
        <v>0</v>
      </c>
    </row>
    <row r="61" spans="1:6" s="27" customFormat="1" ht="15.75" x14ac:dyDescent="0.2">
      <c r="A61" s="114" t="s">
        <v>39</v>
      </c>
      <c r="B61" s="121" t="s">
        <v>41</v>
      </c>
      <c r="C61" s="28" t="s">
        <v>4</v>
      </c>
      <c r="D61" s="19">
        <f t="shared" ref="D61:E61" si="16">D62+D63</f>
        <v>0</v>
      </c>
      <c r="E61" s="19">
        <f t="shared" si="16"/>
        <v>0</v>
      </c>
      <c r="F61" s="19">
        <v>0</v>
      </c>
    </row>
    <row r="62" spans="1:6" s="27" customFormat="1" ht="15.75" x14ac:dyDescent="0.2">
      <c r="A62" s="115"/>
      <c r="B62" s="122"/>
      <c r="C62" s="28" t="s">
        <v>11</v>
      </c>
      <c r="D62" s="19">
        <v>0</v>
      </c>
      <c r="E62" s="19">
        <v>0</v>
      </c>
      <c r="F62" s="19">
        <v>0</v>
      </c>
    </row>
    <row r="63" spans="1:6" s="29" customFormat="1" ht="15.75" x14ac:dyDescent="0.25">
      <c r="A63" s="116"/>
      <c r="B63" s="123"/>
      <c r="C63" s="28" t="s">
        <v>12</v>
      </c>
      <c r="D63" s="19">
        <v>0</v>
      </c>
      <c r="E63" s="19">
        <v>0</v>
      </c>
      <c r="F63" s="19">
        <v>0</v>
      </c>
    </row>
    <row r="64" spans="1:6" s="27" customFormat="1" ht="15.75" x14ac:dyDescent="0.2">
      <c r="A64" s="124"/>
      <c r="B64" s="121" t="s">
        <v>22</v>
      </c>
      <c r="C64" s="30" t="s">
        <v>4</v>
      </c>
      <c r="D64" s="18">
        <f>D65+D66</f>
        <v>87750.7</v>
      </c>
      <c r="E64" s="18">
        <f>E65+E66</f>
        <v>16193.100000000002</v>
      </c>
      <c r="F64" s="18">
        <f>E64/D64*100</f>
        <v>18.453528006044401</v>
      </c>
    </row>
    <row r="65" spans="1:7" s="27" customFormat="1" ht="15.75" x14ac:dyDescent="0.2">
      <c r="A65" s="124"/>
      <c r="B65" s="122"/>
      <c r="C65" s="30" t="s">
        <v>11</v>
      </c>
      <c r="D65" s="19">
        <f>D68+D71+D74+D77</f>
        <v>5293.4000000000005</v>
      </c>
      <c r="E65" s="19">
        <f>E68+E71+E74+E77</f>
        <v>3196.7</v>
      </c>
      <c r="F65" s="18">
        <f>E65/D65*100</f>
        <v>60.390297351418745</v>
      </c>
    </row>
    <row r="66" spans="1:7" s="27" customFormat="1" ht="15.75" x14ac:dyDescent="0.2">
      <c r="A66" s="124"/>
      <c r="B66" s="123"/>
      <c r="C66" s="30" t="s">
        <v>12</v>
      </c>
      <c r="D66" s="19">
        <f>D69+D72+D75+D78</f>
        <v>82457.3</v>
      </c>
      <c r="E66" s="19">
        <f>E69+E72+E75+E78</f>
        <v>12996.400000000001</v>
      </c>
      <c r="F66" s="18">
        <f t="shared" ref="F66:F70" si="17">E66/D66*100</f>
        <v>15.761369824139281</v>
      </c>
    </row>
    <row r="67" spans="1:7" s="27" customFormat="1" ht="15.75" x14ac:dyDescent="0.2">
      <c r="A67" s="124"/>
      <c r="B67" s="121" t="s">
        <v>23</v>
      </c>
      <c r="C67" s="30" t="s">
        <v>4</v>
      </c>
      <c r="D67" s="18">
        <f>D68+D69</f>
        <v>5977.6</v>
      </c>
      <c r="E67" s="18">
        <f>E68+E69</f>
        <v>2306.6999999999998</v>
      </c>
      <c r="F67" s="18">
        <f t="shared" si="17"/>
        <v>38.589065845824408</v>
      </c>
    </row>
    <row r="68" spans="1:7" s="27" customFormat="1" ht="15.75" x14ac:dyDescent="0.2">
      <c r="A68" s="124"/>
      <c r="B68" s="122"/>
      <c r="C68" s="30" t="s">
        <v>11</v>
      </c>
      <c r="D68" s="19">
        <v>2431.8000000000002</v>
      </c>
      <c r="E68" s="19">
        <f>E50+92.8</f>
        <v>1526.6</v>
      </c>
      <c r="F68" s="18">
        <f>E68/D68*100</f>
        <v>62.776544123694379</v>
      </c>
    </row>
    <row r="69" spans="1:7" s="27" customFormat="1" ht="15.75" x14ac:dyDescent="0.2">
      <c r="A69" s="124"/>
      <c r="B69" s="123"/>
      <c r="C69" s="30" t="s">
        <v>12</v>
      </c>
      <c r="D69" s="19">
        <f>D27+D36+D45</f>
        <v>3545.8</v>
      </c>
      <c r="E69" s="19">
        <f>E27+E36+E45</f>
        <v>780.1</v>
      </c>
      <c r="F69" s="18">
        <f>E69/D69*100</f>
        <v>22.000676857126741</v>
      </c>
      <c r="G69" s="42"/>
    </row>
    <row r="70" spans="1:7" s="27" customFormat="1" ht="15.75" x14ac:dyDescent="0.2">
      <c r="A70" s="124"/>
      <c r="B70" s="121" t="s">
        <v>75</v>
      </c>
      <c r="C70" s="30" t="s">
        <v>4</v>
      </c>
      <c r="D70" s="18">
        <f>D71+D72</f>
        <v>77541.399999999994</v>
      </c>
      <c r="E70" s="18">
        <f>E71+E72</f>
        <v>11250.7</v>
      </c>
      <c r="F70" s="18">
        <f t="shared" si="17"/>
        <v>14.50928149349896</v>
      </c>
    </row>
    <row r="71" spans="1:7" s="27" customFormat="1" ht="15.75" x14ac:dyDescent="0.2">
      <c r="A71" s="124"/>
      <c r="B71" s="122"/>
      <c r="C71" s="30" t="s">
        <v>11</v>
      </c>
      <c r="D71" s="19">
        <f>D17+D20+D23+D29</f>
        <v>0</v>
      </c>
      <c r="E71" s="19">
        <f>E17+E20+E23+E29</f>
        <v>0</v>
      </c>
      <c r="F71" s="18">
        <v>0</v>
      </c>
    </row>
    <row r="72" spans="1:7" s="27" customFormat="1" ht="15.75" x14ac:dyDescent="0.2">
      <c r="A72" s="124"/>
      <c r="B72" s="123"/>
      <c r="C72" s="30" t="s">
        <v>12</v>
      </c>
      <c r="D72" s="19">
        <f>D18+D21+D24+D30+D54+D48</f>
        <v>77541.399999999994</v>
      </c>
      <c r="E72" s="19">
        <f>E18+E21+E24+E30</f>
        <v>11250.7</v>
      </c>
      <c r="F72" s="18">
        <f>E72/D72*100</f>
        <v>14.50928149349896</v>
      </c>
    </row>
    <row r="73" spans="1:7" s="27" customFormat="1" ht="15.75" x14ac:dyDescent="0.2">
      <c r="A73" s="124"/>
      <c r="B73" s="121" t="s">
        <v>36</v>
      </c>
      <c r="C73" s="30" t="s">
        <v>4</v>
      </c>
      <c r="D73" s="18">
        <f>D74+D75</f>
        <v>0.3</v>
      </c>
      <c r="E73" s="18">
        <f>E74+E75</f>
        <v>0.3</v>
      </c>
      <c r="F73" s="18">
        <f>E73/D73*100</f>
        <v>100</v>
      </c>
    </row>
    <row r="74" spans="1:7" s="27" customFormat="1" ht="15.75" x14ac:dyDescent="0.2">
      <c r="A74" s="124"/>
      <c r="B74" s="122"/>
      <c r="C74" s="30" t="s">
        <v>11</v>
      </c>
      <c r="D74" s="19">
        <v>0.3</v>
      </c>
      <c r="E74" s="19">
        <v>0.3</v>
      </c>
      <c r="F74" s="18">
        <f>E74/D74*100</f>
        <v>100</v>
      </c>
    </row>
    <row r="75" spans="1:7" s="27" customFormat="1" ht="15.75" x14ac:dyDescent="0.2">
      <c r="A75" s="124"/>
      <c r="B75" s="123"/>
      <c r="C75" s="30" t="s">
        <v>12</v>
      </c>
      <c r="D75" s="19">
        <v>0</v>
      </c>
      <c r="E75" s="19">
        <v>0</v>
      </c>
      <c r="F75" s="18">
        <v>0</v>
      </c>
    </row>
    <row r="76" spans="1:7" s="27" customFormat="1" ht="15.75" x14ac:dyDescent="0.2">
      <c r="A76" s="124"/>
      <c r="B76" s="121" t="s">
        <v>37</v>
      </c>
      <c r="C76" s="30" t="s">
        <v>4</v>
      </c>
      <c r="D76" s="18">
        <f>D77+D78</f>
        <v>4231.3999999999996</v>
      </c>
      <c r="E76" s="18">
        <f>E77+E78</f>
        <v>2635.3999999999996</v>
      </c>
      <c r="F76" s="18">
        <f>E76/D76*100</f>
        <v>62.281987049203572</v>
      </c>
    </row>
    <row r="77" spans="1:7" s="27" customFormat="1" ht="15.75" x14ac:dyDescent="0.2">
      <c r="A77" s="124"/>
      <c r="B77" s="122"/>
      <c r="C77" s="30" t="s">
        <v>11</v>
      </c>
      <c r="D77" s="19">
        <f>23.3+1500+1338</f>
        <v>2861.3</v>
      </c>
      <c r="E77" s="19">
        <f>17.6+E56+E53-0.3</f>
        <v>1669.8</v>
      </c>
      <c r="F77" s="18">
        <f>E77/D77*100</f>
        <v>58.358088980533317</v>
      </c>
    </row>
    <row r="78" spans="1:7" s="27" customFormat="1" ht="15.75" x14ac:dyDescent="0.2">
      <c r="A78" s="124"/>
      <c r="B78" s="123"/>
      <c r="C78" s="30" t="s">
        <v>12</v>
      </c>
      <c r="D78" s="19">
        <f>D39+D42</f>
        <v>1370.1</v>
      </c>
      <c r="E78" s="19">
        <f>203.2+E39</f>
        <v>965.59999999999991</v>
      </c>
      <c r="F78" s="18">
        <f>E78/D78*100</f>
        <v>70.476607546894385</v>
      </c>
    </row>
    <row r="81" spans="1:6" ht="18.75" x14ac:dyDescent="0.3">
      <c r="A81" s="4"/>
      <c r="B81" s="4"/>
      <c r="C81" s="5"/>
      <c r="D81" s="53"/>
      <c r="E81" s="35"/>
      <c r="F81" s="35"/>
    </row>
    <row r="82" spans="1:6" ht="18.75" customHeight="1" x14ac:dyDescent="0.3">
      <c r="A82" s="125" t="s">
        <v>67</v>
      </c>
      <c r="B82" s="125"/>
      <c r="C82" s="5"/>
      <c r="D82" s="53"/>
      <c r="E82" s="36"/>
      <c r="F82" s="35"/>
    </row>
    <row r="83" spans="1:6" ht="18.75" x14ac:dyDescent="0.3">
      <c r="A83" s="125"/>
      <c r="B83" s="125"/>
      <c r="C83" s="5"/>
      <c r="D83" s="53"/>
      <c r="E83" s="37" t="s">
        <v>68</v>
      </c>
      <c r="F83" s="35"/>
    </row>
    <row r="84" spans="1:6" ht="22.5" customHeight="1" x14ac:dyDescent="0.3">
      <c r="A84" s="4"/>
      <c r="B84" s="4"/>
      <c r="C84" s="5"/>
      <c r="D84" s="53"/>
      <c r="E84" s="37"/>
      <c r="F84" s="35"/>
    </row>
    <row r="85" spans="1:6" ht="16.5" customHeight="1" x14ac:dyDescent="0.2">
      <c r="A85" s="6"/>
      <c r="B85" s="7"/>
      <c r="C85" s="8"/>
      <c r="D85" s="6"/>
      <c r="E85" s="6"/>
      <c r="F85" s="9"/>
    </row>
    <row r="86" spans="1:6" ht="18.75" x14ac:dyDescent="0.3">
      <c r="A86" s="126" t="s">
        <v>65</v>
      </c>
      <c r="B86" s="126"/>
      <c r="C86" s="126"/>
      <c r="D86" s="126"/>
      <c r="E86" s="10"/>
      <c r="F86" s="11"/>
    </row>
    <row r="87" spans="1:6" s="34" customFormat="1" ht="18.75" x14ac:dyDescent="0.3">
      <c r="A87" s="20" t="s">
        <v>13</v>
      </c>
      <c r="B87" s="3"/>
      <c r="C87" s="2"/>
      <c r="D87" s="54"/>
      <c r="E87" s="37" t="s">
        <v>66</v>
      </c>
    </row>
    <row r="88" spans="1:6" s="34" customFormat="1" ht="48.75" customHeight="1" x14ac:dyDescent="0.2">
      <c r="A88" s="2"/>
      <c r="B88" s="3"/>
      <c r="C88" s="2"/>
      <c r="D88" s="55"/>
    </row>
    <row r="89" spans="1:6" s="34" customFormat="1" ht="15.75" x14ac:dyDescent="0.25">
      <c r="A89" s="25" t="s">
        <v>64</v>
      </c>
      <c r="B89" s="3"/>
      <c r="C89" s="2"/>
      <c r="D89" s="55"/>
    </row>
  </sheetData>
  <autoFilter ref="A12:F78" xr:uid="{00000000-0009-0000-0000-000000000000}"/>
  <mergeCells count="55">
    <mergeCell ref="A82:B83"/>
    <mergeCell ref="A86:D86"/>
    <mergeCell ref="A70:A72"/>
    <mergeCell ref="B70:B72"/>
    <mergeCell ref="A73:A75"/>
    <mergeCell ref="B73:B75"/>
    <mergeCell ref="A76:A78"/>
    <mergeCell ref="B76:B78"/>
    <mergeCell ref="A61:A63"/>
    <mergeCell ref="B61:B63"/>
    <mergeCell ref="A64:A66"/>
    <mergeCell ref="B64:B66"/>
    <mergeCell ref="A67:A69"/>
    <mergeCell ref="B67:B69"/>
    <mergeCell ref="A58:A60"/>
    <mergeCell ref="B58:B60"/>
    <mergeCell ref="A40:A42"/>
    <mergeCell ref="B40:B42"/>
    <mergeCell ref="A43:A45"/>
    <mergeCell ref="B43:B45"/>
    <mergeCell ref="A46:A48"/>
    <mergeCell ref="B46:B48"/>
    <mergeCell ref="A49:A51"/>
    <mergeCell ref="B49:B51"/>
    <mergeCell ref="A52:A54"/>
    <mergeCell ref="B52:B54"/>
    <mergeCell ref="B55:B57"/>
    <mergeCell ref="A31:A33"/>
    <mergeCell ref="B31:B33"/>
    <mergeCell ref="A34:A36"/>
    <mergeCell ref="B34:B36"/>
    <mergeCell ref="A37:A39"/>
    <mergeCell ref="B37:B39"/>
    <mergeCell ref="A22:A24"/>
    <mergeCell ref="B22:B24"/>
    <mergeCell ref="A25:A27"/>
    <mergeCell ref="B25:B27"/>
    <mergeCell ref="A28:A30"/>
    <mergeCell ref="B28:B30"/>
    <mergeCell ref="A13:A15"/>
    <mergeCell ref="B13:B15"/>
    <mergeCell ref="A16:A18"/>
    <mergeCell ref="B16:B18"/>
    <mergeCell ref="A19:A21"/>
    <mergeCell ref="B19:B21"/>
    <mergeCell ref="A2:F2"/>
    <mergeCell ref="A3:F3"/>
    <mergeCell ref="A4:F4"/>
    <mergeCell ref="A6:F6"/>
    <mergeCell ref="A7:F7"/>
    <mergeCell ref="A10:A11"/>
    <mergeCell ref="B10:B11"/>
    <mergeCell ref="C10:C11"/>
    <mergeCell ref="D10:E10"/>
    <mergeCell ref="F10:F11"/>
  </mergeCells>
  <printOptions horizontalCentered="1"/>
  <pageMargins left="0.27559055118110237" right="0.27559055118110237" top="0.31496062992125984" bottom="0.31496062992125984" header="0.51181102362204722" footer="0.51181102362204722"/>
  <pageSetup paperSize="9" scale="78" fitToHeight="0" orientation="portrait" r:id="rId1"/>
  <headerFooter alignWithMargins="0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7.42578125" customWidth="1"/>
    <col min="2" max="2" width="62.140625" customWidth="1"/>
    <col min="3" max="3" width="13.85546875" style="40" customWidth="1"/>
    <col min="4" max="4" width="9.140625" hidden="1" customWidth="1"/>
    <col min="5" max="5" width="0.140625" hidden="1" customWidth="1"/>
    <col min="6" max="6" width="22.7109375" customWidth="1"/>
    <col min="7" max="7" width="19.7109375" customWidth="1"/>
    <col min="8" max="8" width="21.140625" customWidth="1"/>
    <col min="9" max="9" width="56" customWidth="1"/>
    <col min="10" max="10" width="9.140625" hidden="1" customWidth="1"/>
  </cols>
  <sheetData>
    <row r="1" spans="1:10" s="2" customFormat="1" ht="18" customHeight="1" x14ac:dyDescent="0.3">
      <c r="A1" s="129" t="s">
        <v>24</v>
      </c>
      <c r="B1" s="129"/>
      <c r="C1" s="129"/>
      <c r="D1" s="129"/>
      <c r="E1" s="129"/>
      <c r="F1" s="129"/>
      <c r="G1" s="129"/>
      <c r="H1" s="129"/>
      <c r="I1" s="129"/>
    </row>
    <row r="2" spans="1:10" s="2" customFormat="1" ht="14.25" customHeight="1" x14ac:dyDescent="0.3">
      <c r="A2" s="129" t="s">
        <v>25</v>
      </c>
      <c r="B2" s="129"/>
      <c r="C2" s="129"/>
      <c r="D2" s="129"/>
      <c r="E2" s="129"/>
      <c r="F2" s="129"/>
      <c r="G2" s="129"/>
      <c r="H2" s="129"/>
      <c r="I2" s="129"/>
      <c r="J2" s="38"/>
    </row>
    <row r="3" spans="1:10" s="2" customFormat="1" ht="14.25" customHeight="1" x14ac:dyDescent="0.3">
      <c r="A3" s="129" t="s">
        <v>100</v>
      </c>
      <c r="B3" s="129"/>
      <c r="C3" s="129"/>
      <c r="D3" s="129"/>
      <c r="E3" s="129"/>
      <c r="F3" s="129"/>
      <c r="G3" s="129"/>
      <c r="H3" s="129"/>
      <c r="I3" s="129"/>
      <c r="J3" s="38"/>
    </row>
    <row r="4" spans="1:10" s="2" customFormat="1" ht="9.75" customHeight="1" x14ac:dyDescent="0.3">
      <c r="A4" s="20"/>
      <c r="B4" s="22"/>
      <c r="C4" s="20"/>
      <c r="D4" s="20"/>
      <c r="E4" s="20"/>
      <c r="F4" s="20"/>
      <c r="G4" s="20"/>
      <c r="H4" s="20"/>
      <c r="I4" s="20"/>
    </row>
    <row r="5" spans="1:10" s="2" customFormat="1" ht="19.5" customHeight="1" x14ac:dyDescent="0.2">
      <c r="A5" s="105" t="s">
        <v>92</v>
      </c>
      <c r="B5" s="105"/>
      <c r="C5" s="105"/>
      <c r="D5" s="105"/>
      <c r="E5" s="105"/>
      <c r="F5" s="105"/>
      <c r="G5" s="105"/>
      <c r="H5" s="105"/>
      <c r="I5" s="105"/>
    </row>
    <row r="6" spans="1:10" ht="14.25" customHeight="1" x14ac:dyDescent="0.3">
      <c r="A6" s="56"/>
      <c r="B6" s="56"/>
      <c r="C6" s="57"/>
      <c r="D6" s="56"/>
      <c r="E6" s="56"/>
      <c r="F6" s="56"/>
      <c r="G6" s="56"/>
      <c r="H6" s="56"/>
      <c r="I6" s="56"/>
    </row>
    <row r="7" spans="1:10" ht="81" customHeight="1" x14ac:dyDescent="0.25">
      <c r="A7" s="58" t="s">
        <v>0</v>
      </c>
      <c r="B7" s="58" t="s">
        <v>83</v>
      </c>
      <c r="C7" s="58" t="s">
        <v>27</v>
      </c>
      <c r="D7" s="127" t="s">
        <v>94</v>
      </c>
      <c r="E7" s="128"/>
      <c r="F7" s="128"/>
      <c r="G7" s="58" t="s">
        <v>101</v>
      </c>
      <c r="H7" s="58" t="s">
        <v>29</v>
      </c>
      <c r="I7" s="58" t="s">
        <v>85</v>
      </c>
      <c r="J7" s="39" t="s">
        <v>31</v>
      </c>
    </row>
    <row r="8" spans="1:10" ht="18.75" x14ac:dyDescent="0.25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4</v>
      </c>
      <c r="G8" s="58">
        <v>5</v>
      </c>
      <c r="H8" s="58">
        <v>6</v>
      </c>
      <c r="I8" s="58">
        <v>8</v>
      </c>
      <c r="J8" s="39">
        <v>9</v>
      </c>
    </row>
    <row r="9" spans="1:10" ht="41.25" customHeight="1" x14ac:dyDescent="0.25">
      <c r="A9" s="80">
        <v>1</v>
      </c>
      <c r="B9" s="64" t="s">
        <v>86</v>
      </c>
      <c r="C9" s="65" t="s">
        <v>91</v>
      </c>
      <c r="D9" s="76" t="s">
        <v>32</v>
      </c>
      <c r="E9" s="76" t="s">
        <v>33</v>
      </c>
      <c r="F9" s="69">
        <v>15.5</v>
      </c>
      <c r="G9" s="78">
        <v>13.1</v>
      </c>
      <c r="H9" s="89">
        <f>G9/F9*100</f>
        <v>84.516129032258064</v>
      </c>
      <c r="I9" s="80"/>
      <c r="J9" s="39" t="s">
        <v>34</v>
      </c>
    </row>
    <row r="10" spans="1:10" ht="74.25" customHeight="1" x14ac:dyDescent="0.25">
      <c r="A10" s="80">
        <v>2</v>
      </c>
      <c r="B10" s="64" t="s">
        <v>87</v>
      </c>
      <c r="C10" s="65" t="s">
        <v>54</v>
      </c>
      <c r="D10" s="76"/>
      <c r="E10" s="76"/>
      <c r="F10" s="77">
        <v>100</v>
      </c>
      <c r="G10" s="77">
        <v>100</v>
      </c>
      <c r="H10" s="68">
        <f>G10/F10*100</f>
        <v>100</v>
      </c>
      <c r="I10" s="80"/>
    </row>
    <row r="11" spans="1:10" ht="66.75" customHeight="1" x14ac:dyDescent="0.25">
      <c r="A11" s="80">
        <v>3</v>
      </c>
      <c r="B11" s="75" t="s">
        <v>88</v>
      </c>
      <c r="C11" s="65" t="s">
        <v>54</v>
      </c>
      <c r="D11" s="75"/>
      <c r="E11" s="75"/>
      <c r="F11" s="77">
        <v>100</v>
      </c>
      <c r="G11" s="66">
        <v>100</v>
      </c>
      <c r="H11" s="68">
        <f>G11/F11*100</f>
        <v>100</v>
      </c>
      <c r="I11" s="79"/>
    </row>
    <row r="12" spans="1:10" ht="65.25" customHeight="1" x14ac:dyDescent="0.25">
      <c r="A12" s="80">
        <v>4</v>
      </c>
      <c r="B12" s="75" t="s">
        <v>89</v>
      </c>
      <c r="C12" s="65" t="s">
        <v>54</v>
      </c>
      <c r="D12" s="75"/>
      <c r="E12" s="75"/>
      <c r="F12" s="77">
        <v>100</v>
      </c>
      <c r="G12" s="66">
        <v>100</v>
      </c>
      <c r="H12" s="68">
        <f>G12/F12*100</f>
        <v>100</v>
      </c>
      <c r="I12" s="79"/>
    </row>
    <row r="13" spans="1:10" ht="79.5" customHeight="1" x14ac:dyDescent="0.25">
      <c r="A13" s="65">
        <v>5</v>
      </c>
      <c r="B13" s="75" t="s">
        <v>90</v>
      </c>
      <c r="C13" s="77" t="s">
        <v>84</v>
      </c>
      <c r="D13" s="75"/>
      <c r="E13" s="75"/>
      <c r="F13" s="77">
        <v>3</v>
      </c>
      <c r="G13" s="66">
        <v>0</v>
      </c>
      <c r="H13" s="68">
        <f t="shared" ref="H13" si="0">G13/F13*100</f>
        <v>0</v>
      </c>
      <c r="I13" s="74"/>
    </row>
    <row r="14" spans="1:10" ht="48" customHeight="1" x14ac:dyDescent="0.3">
      <c r="A14" s="81"/>
      <c r="B14" s="87"/>
      <c r="C14" s="83"/>
      <c r="D14" s="82"/>
      <c r="E14" s="82"/>
      <c r="F14" s="83"/>
      <c r="G14" s="84"/>
      <c r="H14" s="85"/>
      <c r="I14" s="88"/>
    </row>
    <row r="15" spans="1:10" ht="79.5" customHeight="1" x14ac:dyDescent="0.25">
      <c r="A15" s="81"/>
      <c r="B15" s="90" t="s">
        <v>102</v>
      </c>
      <c r="C15" s="83"/>
      <c r="D15" s="82"/>
      <c r="E15" s="82"/>
      <c r="F15" s="83"/>
      <c r="G15" s="84"/>
      <c r="H15" s="85"/>
      <c r="I15" s="91" t="s">
        <v>93</v>
      </c>
    </row>
    <row r="16" spans="1:10" s="73" customFormat="1" ht="73.5" customHeight="1" x14ac:dyDescent="0.25">
      <c r="A16" s="86"/>
      <c r="B16" s="92" t="s">
        <v>99</v>
      </c>
      <c r="C16" s="72"/>
      <c r="G16" s="86"/>
      <c r="H16" s="86"/>
      <c r="I16" s="91" t="s">
        <v>98</v>
      </c>
    </row>
    <row r="17" spans="1:9" s="73" customFormat="1" ht="73.5" customHeight="1" x14ac:dyDescent="0.25">
      <c r="A17" s="86"/>
      <c r="B17" s="92"/>
      <c r="C17" s="72"/>
      <c r="G17" s="86"/>
      <c r="H17" s="86"/>
      <c r="I17" s="91"/>
    </row>
    <row r="18" spans="1:9" ht="15" customHeight="1" x14ac:dyDescent="0.25">
      <c r="A18" s="41" t="s">
        <v>35</v>
      </c>
    </row>
    <row r="19" spans="1:9" x14ac:dyDescent="0.25">
      <c r="A19" s="41" t="s">
        <v>95</v>
      </c>
    </row>
    <row r="20" spans="1:9" x14ac:dyDescent="0.25">
      <c r="A20" s="41" t="s">
        <v>96</v>
      </c>
    </row>
    <row r="21" spans="1:9" ht="16.5" customHeight="1" x14ac:dyDescent="0.25">
      <c r="A21" s="41" t="s">
        <v>97</v>
      </c>
    </row>
    <row r="24" spans="1:9" ht="15" customHeight="1" x14ac:dyDescent="0.25"/>
    <row r="50" ht="15" customHeight="1" x14ac:dyDescent="0.25"/>
    <row r="57" ht="15" customHeight="1" x14ac:dyDescent="0.25"/>
    <row r="62" ht="15" customHeight="1" x14ac:dyDescent="0.25"/>
    <row r="66" ht="15" customHeight="1" x14ac:dyDescent="0.25"/>
    <row r="68" ht="75.75" customHeight="1" x14ac:dyDescent="0.25"/>
    <row r="70" ht="15" customHeight="1" x14ac:dyDescent="0.25"/>
    <row r="76" ht="15" customHeight="1" x14ac:dyDescent="0.25"/>
    <row r="80" ht="15" customHeight="1" x14ac:dyDescent="0.25"/>
    <row r="84" ht="15" customHeight="1" x14ac:dyDescent="0.25"/>
    <row r="88" ht="15" customHeight="1" x14ac:dyDescent="0.25"/>
    <row r="94" ht="409.6" customHeight="1" x14ac:dyDescent="0.25"/>
    <row r="96" ht="203.25" customHeight="1" x14ac:dyDescent="0.25"/>
  </sheetData>
  <mergeCells count="5">
    <mergeCell ref="D7:F7"/>
    <mergeCell ref="A1:I1"/>
    <mergeCell ref="A2:I2"/>
    <mergeCell ref="A3:I3"/>
    <mergeCell ref="A5:I5"/>
  </mergeCells>
  <pageMargins left="0.70866141732283472" right="0.70866141732283472" top="0.55118110236220474" bottom="0.27559055118110237" header="0.31496062992125984" footer="0.31496062992125984"/>
  <pageSetup paperSize="9" scale="64" fitToHeight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1"/>
  <sheetViews>
    <sheetView view="pageBreakPreview" zoomScaleNormal="100" zoomScaleSheetLayoutView="100" workbookViewId="0">
      <selection activeCell="P7" sqref="P7"/>
    </sheetView>
  </sheetViews>
  <sheetFormatPr defaultRowHeight="15" x14ac:dyDescent="0.25"/>
  <cols>
    <col min="1" max="1" width="7.42578125" customWidth="1"/>
    <col min="2" max="2" width="72.42578125" customWidth="1"/>
    <col min="3" max="3" width="10.7109375" style="40" hidden="1" customWidth="1"/>
    <col min="4" max="4" width="21.85546875" hidden="1" customWidth="1"/>
    <col min="5" max="5" width="9.140625" hidden="1" customWidth="1"/>
    <col min="6" max="6" width="0.140625" hidden="1" customWidth="1"/>
    <col min="7" max="7" width="25.85546875" customWidth="1"/>
    <col min="8" max="8" width="26.7109375" customWidth="1"/>
    <col min="9" max="9" width="23.42578125" customWidth="1"/>
    <col min="10" max="10" width="17.7109375" hidden="1" customWidth="1"/>
    <col min="11" max="11" width="9.140625" hidden="1" customWidth="1"/>
  </cols>
  <sheetData>
    <row r="1" spans="1:11" ht="18.75" x14ac:dyDescent="0.3">
      <c r="A1" s="56"/>
      <c r="B1" s="56"/>
      <c r="C1" s="57"/>
      <c r="D1" s="56"/>
      <c r="E1" s="56"/>
      <c r="F1" s="56"/>
      <c r="G1" s="56"/>
      <c r="H1" s="56"/>
      <c r="I1" s="56"/>
      <c r="J1" s="56"/>
    </row>
    <row r="2" spans="1:11" ht="62.25" customHeight="1" x14ac:dyDescent="0.25">
      <c r="A2" s="65" t="s">
        <v>0</v>
      </c>
      <c r="B2" s="65" t="s">
        <v>26</v>
      </c>
      <c r="C2" s="65" t="s">
        <v>27</v>
      </c>
      <c r="D2" s="65" t="s">
        <v>28</v>
      </c>
      <c r="E2" s="130" t="s">
        <v>80</v>
      </c>
      <c r="F2" s="131"/>
      <c r="G2" s="131"/>
      <c r="H2" s="65" t="s">
        <v>81</v>
      </c>
      <c r="I2" s="65" t="s">
        <v>82</v>
      </c>
      <c r="J2" s="58" t="s">
        <v>30</v>
      </c>
      <c r="K2" s="39" t="s">
        <v>31</v>
      </c>
    </row>
    <row r="3" spans="1:11" ht="18.75" x14ac:dyDescent="0.25">
      <c r="A3" s="65">
        <v>1</v>
      </c>
      <c r="B3" s="65">
        <v>2</v>
      </c>
      <c r="C3" s="65">
        <v>3</v>
      </c>
      <c r="D3" s="65">
        <v>4</v>
      </c>
      <c r="E3" s="65">
        <v>4</v>
      </c>
      <c r="F3" s="65">
        <v>5</v>
      </c>
      <c r="G3" s="65">
        <v>3</v>
      </c>
      <c r="H3" s="65">
        <v>4</v>
      </c>
      <c r="I3" s="65">
        <v>5</v>
      </c>
      <c r="J3" s="58">
        <v>8</v>
      </c>
      <c r="K3" s="39">
        <v>9</v>
      </c>
    </row>
    <row r="4" spans="1:11" ht="60.75" customHeight="1" x14ac:dyDescent="0.25">
      <c r="A4" s="65">
        <v>1</v>
      </c>
      <c r="B4" s="64" t="s">
        <v>77</v>
      </c>
      <c r="C4" s="58" t="s">
        <v>54</v>
      </c>
      <c r="D4" s="59">
        <v>72</v>
      </c>
      <c r="E4" s="60" t="s">
        <v>32</v>
      </c>
      <c r="F4" s="60" t="s">
        <v>33</v>
      </c>
      <c r="G4" s="66">
        <v>72</v>
      </c>
      <c r="H4" s="67">
        <v>72</v>
      </c>
      <c r="I4" s="68">
        <f>H4/G4*100</f>
        <v>100</v>
      </c>
      <c r="J4" s="63"/>
      <c r="K4" s="39" t="s">
        <v>34</v>
      </c>
    </row>
    <row r="5" spans="1:11" ht="42.75" customHeight="1" x14ac:dyDescent="0.25">
      <c r="A5" s="65">
        <v>2</v>
      </c>
      <c r="B5" s="64" t="s">
        <v>78</v>
      </c>
      <c r="C5" s="58" t="s">
        <v>55</v>
      </c>
      <c r="D5" s="61">
        <v>22.9</v>
      </c>
      <c r="E5" s="60" t="s">
        <v>32</v>
      </c>
      <c r="F5" s="60" t="s">
        <v>33</v>
      </c>
      <c r="G5" s="69">
        <v>22.9</v>
      </c>
      <c r="H5" s="67">
        <v>22.9</v>
      </c>
      <c r="I5" s="68">
        <f>H5/G5*100</f>
        <v>100</v>
      </c>
      <c r="J5" s="63"/>
      <c r="K5" s="39" t="s">
        <v>34</v>
      </c>
    </row>
    <row r="6" spans="1:11" ht="43.5" customHeight="1" x14ac:dyDescent="0.25">
      <c r="A6" s="65">
        <v>3</v>
      </c>
      <c r="B6" s="64" t="s">
        <v>79</v>
      </c>
      <c r="C6" s="58" t="s">
        <v>76</v>
      </c>
      <c r="D6" s="62">
        <v>0.32800000000000001</v>
      </c>
      <c r="E6" s="60"/>
      <c r="F6" s="60"/>
      <c r="G6" s="70">
        <v>0.98399999999999999</v>
      </c>
      <c r="H6" s="71">
        <v>0.98399999999999999</v>
      </c>
      <c r="I6" s="68">
        <f>H6/G6*100</f>
        <v>100</v>
      </c>
      <c r="J6" s="63"/>
    </row>
    <row r="9" spans="1:11" ht="15" customHeight="1" x14ac:dyDescent="0.25"/>
    <row r="35" ht="15" customHeight="1" x14ac:dyDescent="0.25"/>
    <row r="42" ht="15" customHeight="1" x14ac:dyDescent="0.25"/>
    <row r="47" ht="15" customHeight="1" x14ac:dyDescent="0.25"/>
    <row r="51" ht="15" customHeight="1" x14ac:dyDescent="0.25"/>
    <row r="53" ht="75.75" customHeight="1" x14ac:dyDescent="0.25"/>
    <row r="55" ht="15" customHeight="1" x14ac:dyDescent="0.25"/>
    <row r="61" ht="15" customHeight="1" x14ac:dyDescent="0.25"/>
    <row r="65" ht="15" customHeight="1" x14ac:dyDescent="0.25"/>
    <row r="69" ht="15" customHeight="1" x14ac:dyDescent="0.25"/>
    <row r="73" ht="15" customHeight="1" x14ac:dyDescent="0.25"/>
    <row r="79" ht="409.6" customHeight="1" x14ac:dyDescent="0.25"/>
    <row r="81" ht="203.25" customHeight="1" x14ac:dyDescent="0.25"/>
  </sheetData>
  <mergeCells count="1">
    <mergeCell ref="E2:G2"/>
  </mergeCells>
  <pageMargins left="0.70866141732283472" right="0.70866141732283472" top="0.55118110236220474" bottom="0.27559055118110237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Отчет о ходе реализации (4 кв.)</vt:lpstr>
      <vt:lpstr>показатели</vt:lpstr>
      <vt:lpstr>показатели (2)</vt:lpstr>
      <vt:lpstr>'Отчет о ходе реализации (4 кв.)'!Заголовки_для_печати</vt:lpstr>
      <vt:lpstr>'Отчет о ходе реализации (4 кв.)'!Область_печати</vt:lpstr>
      <vt:lpstr>показатели!Область_печати</vt:lpstr>
      <vt:lpstr>'показатели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Митрохина</dc:creator>
  <cp:lastModifiedBy>kolesnik.nv17@outlook.com</cp:lastModifiedBy>
  <cp:lastPrinted>2024-09-30T06:34:24Z</cp:lastPrinted>
  <dcterms:created xsi:type="dcterms:W3CDTF">2016-01-19T11:32:54Z</dcterms:created>
  <dcterms:modified xsi:type="dcterms:W3CDTF">2024-10-07T05:00:50Z</dcterms:modified>
</cp:coreProperties>
</file>