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72.20.0.9\share\Ekonom\Программы\All\2025\Программы 2025\Сетевые графики\2. Отчеты по сетевым графикам\1. Январь\"/>
    </mc:Choice>
  </mc:AlternateContent>
  <bookViews>
    <workbookView xWindow="-120" yWindow="-120" windowWidth="29040" windowHeight="15840"/>
  </bookViews>
  <sheets>
    <sheet name="ИТОГ (3)" sheetId="5" r:id="rId1"/>
  </sheets>
  <definedNames>
    <definedName name="_xlnm._FilterDatabase" localSheetId="0" hidden="1">'ИТОГ (3)'!$A$1:$G$141</definedName>
    <definedName name="_xlnm.Print_Titles" localSheetId="0">'ИТОГ (3)'!$6:$8</definedName>
    <definedName name="_xlnm.Print_Area" localSheetId="0">'ИТОГ (3)'!$A$1:$G$153</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1" i="5" l="1"/>
  <c r="F14" i="5"/>
  <c r="F13" i="5"/>
  <c r="F15" i="5"/>
  <c r="F16" i="5"/>
  <c r="F17" i="5"/>
  <c r="F12" i="5"/>
  <c r="D20" i="5"/>
  <c r="E20" i="5"/>
  <c r="E12" i="5" s="1"/>
  <c r="F22" i="5"/>
  <c r="D12" i="5" l="1"/>
  <c r="F20" i="5"/>
  <c r="D77" i="5"/>
  <c r="E77" i="5"/>
  <c r="E75" i="5" s="1"/>
  <c r="D70" i="5" l="1"/>
  <c r="D68" i="5" s="1"/>
  <c r="E70" i="5"/>
  <c r="E68" i="5" s="1"/>
  <c r="F79" i="5" l="1"/>
  <c r="E93" i="5" l="1"/>
  <c r="D93" i="5"/>
  <c r="F115" i="5"/>
  <c r="F113" i="5"/>
  <c r="E112" i="5"/>
  <c r="D112" i="5"/>
  <c r="E25" i="5"/>
  <c r="D25" i="5"/>
  <c r="D75" i="5"/>
  <c r="F72" i="5"/>
  <c r="F59" i="5"/>
  <c r="F58" i="5"/>
  <c r="E57" i="5"/>
  <c r="F57" i="5" s="1"/>
  <c r="D57" i="5"/>
  <c r="F31" i="5"/>
  <c r="F30" i="5"/>
  <c r="E29" i="5"/>
  <c r="D29" i="5"/>
  <c r="F112" i="5" l="1"/>
  <c r="D23" i="5"/>
  <c r="E23" i="5"/>
  <c r="F29" i="5"/>
  <c r="E117" i="5" l="1"/>
  <c r="D117" i="5"/>
  <c r="F121" i="5"/>
  <c r="E120" i="5"/>
  <c r="D120" i="5"/>
  <c r="F101" i="5"/>
  <c r="E100" i="5"/>
  <c r="D100" i="5"/>
  <c r="F95" i="5"/>
  <c r="E94" i="5"/>
  <c r="D94" i="5"/>
  <c r="E24" i="5"/>
  <c r="E21" i="5" s="1"/>
  <c r="E19" i="5" l="1"/>
  <c r="F94" i="5"/>
  <c r="F100" i="5"/>
  <c r="F93" i="5"/>
  <c r="F120" i="5"/>
  <c r="F56" i="5" l="1"/>
  <c r="F55" i="5"/>
  <c r="E54" i="5"/>
  <c r="D54" i="5"/>
  <c r="F50" i="5"/>
  <c r="E49" i="5"/>
  <c r="F49" i="5" s="1"/>
  <c r="D49" i="5"/>
  <c r="F54" i="5" l="1"/>
  <c r="E140" i="5"/>
  <c r="F138" i="5"/>
  <c r="E92" i="5"/>
  <c r="D92" i="5"/>
  <c r="E114" i="5"/>
  <c r="D114" i="5"/>
  <c r="F103" i="5"/>
  <c r="E102" i="5"/>
  <c r="D102" i="5"/>
  <c r="F97" i="5"/>
  <c r="E96" i="5"/>
  <c r="D96" i="5"/>
  <c r="E84" i="5"/>
  <c r="D84" i="5"/>
  <c r="D24" i="5"/>
  <c r="E141" i="5"/>
  <c r="D141" i="5"/>
  <c r="D136" i="5"/>
  <c r="F81" i="5"/>
  <c r="E80" i="5"/>
  <c r="D80" i="5"/>
  <c r="F78" i="5"/>
  <c r="F77" i="5"/>
  <c r="F76" i="5"/>
  <c r="F75" i="5"/>
  <c r="D73" i="5"/>
  <c r="F74" i="5"/>
  <c r="F71" i="5"/>
  <c r="F70" i="5"/>
  <c r="F69" i="5"/>
  <c r="F67" i="5"/>
  <c r="E66" i="5"/>
  <c r="D66" i="5"/>
  <c r="D140" i="5" l="1"/>
  <c r="D21" i="5"/>
  <c r="F114" i="5"/>
  <c r="F24" i="5"/>
  <c r="F140" i="5"/>
  <c r="F66" i="5"/>
  <c r="F80" i="5"/>
  <c r="F92" i="5"/>
  <c r="E136" i="5"/>
  <c r="F136" i="5" s="1"/>
  <c r="F141" i="5"/>
  <c r="D91" i="5"/>
  <c r="E91" i="5"/>
  <c r="F102" i="5"/>
  <c r="F96" i="5"/>
  <c r="F23" i="5"/>
  <c r="F68" i="5"/>
  <c r="F25" i="5"/>
  <c r="E73" i="5"/>
  <c r="F73" i="5" s="1"/>
  <c r="D19" i="5" l="1"/>
  <c r="F19" i="5" s="1"/>
  <c r="F21" i="5"/>
  <c r="F36" i="5"/>
  <c r="F37" i="5"/>
  <c r="F65" i="5" l="1"/>
  <c r="F64" i="5"/>
  <c r="E63" i="5"/>
  <c r="F63" i="5" s="1"/>
  <c r="D63" i="5"/>
  <c r="F62" i="5"/>
  <c r="F61" i="5"/>
  <c r="E60" i="5"/>
  <c r="D60" i="5"/>
  <c r="F60" i="5" l="1"/>
  <c r="F53" i="5"/>
  <c r="F52" i="5"/>
  <c r="E51" i="5"/>
  <c r="D51" i="5"/>
  <c r="F51" i="5" l="1"/>
  <c r="E83" i="5"/>
  <c r="F27" i="5"/>
  <c r="F28" i="5"/>
  <c r="F33" i="5"/>
  <c r="F34" i="5"/>
  <c r="F39" i="5"/>
  <c r="F40" i="5"/>
  <c r="F42" i="5"/>
  <c r="F45" i="5"/>
  <c r="F46" i="5"/>
  <c r="F48" i="5"/>
  <c r="F86" i="5"/>
  <c r="F88" i="5"/>
  <c r="F99" i="5"/>
  <c r="F105" i="5"/>
  <c r="F107" i="5"/>
  <c r="F109" i="5"/>
  <c r="F111" i="5"/>
  <c r="F119" i="5"/>
  <c r="F123" i="5"/>
  <c r="F125" i="5"/>
  <c r="F130" i="5"/>
  <c r="F134" i="5"/>
  <c r="E133" i="5"/>
  <c r="E129" i="5"/>
  <c r="E116" i="5"/>
  <c r="E124" i="5"/>
  <c r="E122" i="5"/>
  <c r="E118" i="5"/>
  <c r="E110" i="5"/>
  <c r="E108" i="5"/>
  <c r="E106" i="5"/>
  <c r="E104" i="5"/>
  <c r="E98" i="5"/>
  <c r="E47" i="5"/>
  <c r="E44" i="5"/>
  <c r="E41" i="5"/>
  <c r="E38" i="5"/>
  <c r="E35" i="5"/>
  <c r="E32" i="5"/>
  <c r="E87" i="5"/>
  <c r="E85" i="5"/>
  <c r="E26" i="5"/>
  <c r="E132" i="5"/>
  <c r="E131" i="5" s="1"/>
  <c r="E128" i="5"/>
  <c r="E13" i="5" s="1"/>
  <c r="E11" i="5" s="1"/>
  <c r="E127" i="5" l="1"/>
  <c r="E139" i="5"/>
  <c r="F43" i="5"/>
  <c r="F117" i="5"/>
  <c r="F84" i="5"/>
  <c r="E137" i="5" l="1"/>
  <c r="E90" i="5"/>
  <c r="D47" i="5"/>
  <c r="F47" i="5" s="1"/>
  <c r="E135" i="5" l="1"/>
  <c r="D124" i="5"/>
  <c r="F124" i="5" s="1"/>
  <c r="D26" i="5" l="1"/>
  <c r="F26" i="5" s="1"/>
  <c r="D41" i="5" l="1"/>
  <c r="F41" i="5" s="1"/>
  <c r="D44" i="5"/>
  <c r="F44" i="5" s="1"/>
  <c r="D38" i="5" l="1"/>
  <c r="F38" i="5" s="1"/>
  <c r="D35" i="5"/>
  <c r="F35" i="5" s="1"/>
  <c r="D32" i="5"/>
  <c r="F32" i="5" s="1"/>
  <c r="D118" i="5"/>
  <c r="F118" i="5" s="1"/>
  <c r="D122" i="5"/>
  <c r="F122" i="5" s="1"/>
  <c r="D110" i="5"/>
  <c r="F110" i="5" s="1"/>
  <c r="D108" i="5"/>
  <c r="F108" i="5" s="1"/>
  <c r="D106" i="5"/>
  <c r="F106" i="5" s="1"/>
  <c r="D104" i="5"/>
  <c r="F104" i="5" s="1"/>
  <c r="D98" i="5"/>
  <c r="F98" i="5" s="1"/>
  <c r="D132" i="5" l="1"/>
  <c r="D133" i="5"/>
  <c r="F133" i="5" s="1"/>
  <c r="D128" i="5"/>
  <c r="D13" i="5" s="1"/>
  <c r="D11" i="5" s="1"/>
  <c r="D129" i="5"/>
  <c r="F129" i="5" s="1"/>
  <c r="D116" i="5"/>
  <c r="F116" i="5" s="1"/>
  <c r="D87" i="5"/>
  <c r="F87" i="5" s="1"/>
  <c r="D85" i="5"/>
  <c r="F85" i="5" s="1"/>
  <c r="F128" i="5" l="1"/>
  <c r="D139" i="5"/>
  <c r="D131" i="5"/>
  <c r="F131" i="5" s="1"/>
  <c r="F132" i="5"/>
  <c r="D127" i="5"/>
  <c r="F127" i="5" s="1"/>
  <c r="F91" i="5"/>
  <c r="D137" i="5" l="1"/>
  <c r="F139" i="5"/>
  <c r="D90" i="5"/>
  <c r="F90" i="5" s="1"/>
  <c r="D83" i="5"/>
  <c r="F83" i="5" s="1"/>
  <c r="D135" i="5" l="1"/>
  <c r="F135" i="5" s="1"/>
  <c r="F137" i="5"/>
</calcChain>
</file>

<file path=xl/sharedStrings.xml><?xml version="1.0" encoding="utf-8"?>
<sst xmlns="http://schemas.openxmlformats.org/spreadsheetml/2006/main" count="275" uniqueCount="156">
  <si>
    <t>Источники финансирования</t>
  </si>
  <si>
    <t>всего</t>
  </si>
  <si>
    <t>Подпрограмма 1. Осуществление дорожной деятельности в части строительства и ремонта в отношении автомобильных дорог общего пользования районного значения</t>
  </si>
  <si>
    <t>1.1.</t>
  </si>
  <si>
    <t>1.1.1.</t>
  </si>
  <si>
    <t>2.1.</t>
  </si>
  <si>
    <t>2.1.1.</t>
  </si>
  <si>
    <t>Подпрограмма 3. Осуществление дорожной деятельности в части содержания автомобильных дорог общего пользования районного значения</t>
  </si>
  <si>
    <t>3.1.</t>
  </si>
  <si>
    <t>3.1.2.</t>
  </si>
  <si>
    <t>Всего по муниципальной программе:</t>
  </si>
  <si>
    <t>бюджет района</t>
  </si>
  <si>
    <t>3.1.1.</t>
  </si>
  <si>
    <t>3.1.1.1.</t>
  </si>
  <si>
    <t>Содержание автомобильных дорог местного значения</t>
  </si>
  <si>
    <t>Подпрограмма 4 «Формирование законопослушного поведения участников дорожного движения»</t>
  </si>
  <si>
    <t>4.1.</t>
  </si>
  <si>
    <t>4.1.1.</t>
  </si>
  <si>
    <t>Популяризация деятельности школьных отрядов юных инспекторов дорожного движения</t>
  </si>
  <si>
    <t>4.2.</t>
  </si>
  <si>
    <t>4.2.1.</t>
  </si>
  <si>
    <t xml:space="preserve"> Участие в районных, региональных слетах, конкурсах юных инспекторов дорожного движения</t>
  </si>
  <si>
    <t>3.1.1.2.</t>
  </si>
  <si>
    <t>3.1.1.3.</t>
  </si>
  <si>
    <t>3.1.1.4.</t>
  </si>
  <si>
    <t>3.1.1.5.</t>
  </si>
  <si>
    <t>3.1.1.6.</t>
  </si>
  <si>
    <t>3.1.1.7.</t>
  </si>
  <si>
    <t>3.1.1.8.</t>
  </si>
  <si>
    <t>3.1.2.1.</t>
  </si>
  <si>
    <t>3.1.2.2.</t>
  </si>
  <si>
    <t>3.1.2.3.</t>
  </si>
  <si>
    <t>1.1.2.</t>
  </si>
  <si>
    <t>1.1.3.</t>
  </si>
  <si>
    <t>1.1.4.</t>
  </si>
  <si>
    <t>1.1.5.</t>
  </si>
  <si>
    <t>1.1.6.</t>
  </si>
  <si>
    <t>1.1.7.</t>
  </si>
  <si>
    <t>1.1.8.</t>
  </si>
  <si>
    <t>1.1.9.</t>
  </si>
  <si>
    <t>1.1.10.</t>
  </si>
  <si>
    <t>Ремонт дорог в сельском поселении Шапша</t>
  </si>
  <si>
    <t>Содержание автомобильной дороги «Подъезд к д. Ярки»</t>
  </si>
  <si>
    <t>Содержание автомобильной дороги «Подъезд до с.Реполово»</t>
  </si>
  <si>
    <t>Справочно: средства предприятий - недропользователей (ООО «РН-
Юганскнефтегаз»)</t>
  </si>
  <si>
    <t>Справочно: средства предприятий - недропользователей (ООО
«Газпромнефть-
Хантос»)</t>
  </si>
  <si>
    <t xml:space="preserve">Справочно: средства предприятий - недропользователей </t>
  </si>
  <si>
    <t>Строительство объездной дороги в п. Горноправдинск (ПИР, СМР)</t>
  </si>
  <si>
    <t xml:space="preserve">Субсидии из местного бюджета за оказание транспортных услуг населению Ханты-Мансийского района (перевозка пассажиров и багажа водным (речным) транспортом) </t>
  </si>
  <si>
    <t xml:space="preserve">Субсидии из местного бюджета за оказание транспортных услуг населению Ханты-Мансийского района (перевозка пассажиров и багажа автомобильным транспортом) </t>
  </si>
  <si>
    <t>Строительство автомобильной дороги до с. Цингалы (ПИР, СМР)</t>
  </si>
  <si>
    <t>Сельское поселение Луговской</t>
  </si>
  <si>
    <t>Сельское поселение Сибирский</t>
  </si>
  <si>
    <t>Сельское поселение Согом</t>
  </si>
  <si>
    <t>Сельское поселение Цингалы</t>
  </si>
  <si>
    <t>Сельское поселение Шапша</t>
  </si>
  <si>
    <t>Сельское поселение Кышик</t>
  </si>
  <si>
    <t>Сельское поселение Селиярово</t>
  </si>
  <si>
    <t>Обустройство вертолетной площадки в п.Сибирский</t>
  </si>
  <si>
    <t>Капитальный ремонт автодорог в микрорайоне новой застройки с. Селиярово</t>
  </si>
  <si>
    <t>1.1.12.</t>
  </si>
  <si>
    <t>Капитальный ремонт дорог с. Батово сельского поселения Сибирский</t>
  </si>
  <si>
    <t>1.1.13.</t>
  </si>
  <si>
    <t>Подпрограмма 2. Организация перевозок в границах Ханты-Мансийского района</t>
  </si>
  <si>
    <t>Строительство автомобильной дороги д.Белогорье – п.Луговской – с.Троица от автомобильной дороги регионального значения «г.Ханты-Мансийск – пгт. Талинка» (71-100 ОП РЗ 71-100К-04) с подъездами к д. Белогорье и п.Луговской»</t>
  </si>
  <si>
    <t>Отчет</t>
  </si>
  <si>
    <t xml:space="preserve">о ходе реализации муниципальной программы и использования финансовых средств </t>
  </si>
  <si>
    <t>Мероприятия муниципальной программы</t>
  </si>
  <si>
    <t>исполнено (касса)</t>
  </si>
  <si>
    <t>% исполнения</t>
  </si>
  <si>
    <t>№ п/п</t>
  </si>
  <si>
    <t>Сумма, тыс.рублей</t>
  </si>
  <si>
    <t>Информация об исполнении (с указанием причин неисполнения)</t>
  </si>
  <si>
    <t>2.1.2.</t>
  </si>
  <si>
    <t xml:space="preserve">Основное мероприятие: Участие в районных, региональных слетах, конкурсах юных инспекторов дорожного движения </t>
  </si>
  <si>
    <t xml:space="preserve">Основное мероприятие: Популяризация деятельности школьных отрядов юных инспекторов дорожного движения </t>
  </si>
  <si>
    <t>Основное мероприятие. Содержание транспортной инфраструктуры</t>
  </si>
  <si>
    <t xml:space="preserve">Основное мероприятие. Обеспечение доступности и повышение качества транспортных услуг водным, воздушным, автомобильным транспортом </t>
  </si>
  <si>
    <t xml:space="preserve">Основное мероприятие. Проектирование, строительство, реконструкция, капитальный (текущий) ремонт автомобильных дорог местного значения </t>
  </si>
  <si>
    <t>Справочно: средства предприятий - недропользователей ООО "ЛУКОЙЛ-Западная Сибирь")</t>
  </si>
  <si>
    <t>Ремонт дорог в п. Сибирский</t>
  </si>
  <si>
    <t>Ремонт дорог в населенных пунктах: п.Кирпичный, с.Троица, д.Ягурьях, п.Луговской сельского поселения Луговской</t>
  </si>
  <si>
    <t>Ремонт автомобильной дороги в с. Елизарово</t>
  </si>
  <si>
    <t>Наименование муниципальной программы: «Комплексное развитие транспортной системы на территории Ханты-Мансийского района»</t>
  </si>
  <si>
    <t>1.1.11.</t>
  </si>
  <si>
    <t>Ремонт автомобильных дорог местного значения сельского поселения Луговской</t>
  </si>
  <si>
    <t>бюджет автономного округа</t>
  </si>
  <si>
    <t>в том числе:</t>
  </si>
  <si>
    <t>средства бюджета района</t>
  </si>
  <si>
    <t>средства бюджета района на софинансирование расходов за счет средств федерального и регионального бюджета</t>
  </si>
  <si>
    <t>Ремонт автомобильных дорог местного значения сельского поселения Шапша</t>
  </si>
  <si>
    <t>Разработка проекта освоения лесов на земельный участок 0,2750 га для объекта: "Строительство участка дороги до п. Выкатной"</t>
  </si>
  <si>
    <t>Заключено 2 соглашения от 29.03.2024 с ИП Созонов А.И. на общую сумму 2 443 000,0 рублей. Оказание транспортных услуг водным (речным) транспортом населению Ханты-Мансийского района на 2024 год осуществляется по маршрутам:
1) Горноправдинск-Цингалы-Горноправдинск.
2) Горноправдинк-Лугофилинская-Горноправдинск.</t>
  </si>
  <si>
    <t>Заключено 2 муниципальных контракта от 21.12.2023 с Созоновым Александром Ивановичем на общую сумму 3 945 233,03 рублей. Срок до 31.12.2024 года. Субсидия предоставляется на перевозку пассажиров и багажа автомобильным транспортом по следующим маршрутам: 
1) п. Горноправдинск - п. Бобровский - п.Горноправдинск.
2) п. Горноправдинск - с. Цингалы (с заездом в д. Лугофилинская) - п.Горноправдинск.                                                                                                                                                         Оплата по контрактам производится согласно предоставленных счетов по фактическому осуществлению перевозок.</t>
  </si>
  <si>
    <t>Исполнителем мероприятия является сельское поселение Кышик. Финансовые средства запланированы на поддержание 1 вертолетной площадки в с.Кышик в техническом состоянии, необходимом для взлета и посадки воздушного транспорта (уборка площадки, приобретение и содержание светосигнального оборудования, приобретение ветроуказателей и т.д.). Расходы производятся по мере необходимости, возникающей при эксплуатации вертолетных площадок.</t>
  </si>
  <si>
    <t>Исполнителем мероприятия является сельское поселение Луговской. Финансовые средства запланированы на поддержание 4 вертолетных площадок  в населенных пунктах п.Луговской, п.Кирпичный, с.Троица, д.Белогорье в техническом состоянии, необходимом для взлета и посадки воздушного транспорта (уборка площадки, приобретение и содержание светосигнального оборудования, приобретение ветроуказателей и т.д.). Расходы производятся по мере необходимости, возникающей при эксплуатации вертолетных площадок.</t>
  </si>
  <si>
    <t>Исполнителем мероприятия является сельское поселение Селиярово. Финансовые средства запланированы на поддержание 1 вертолетной площадки в с.Селиярово в техническом состоянии, необходимом для взлета и посадки воздушного транспорта (уборка площадки, приобретение и содержание светосигнального оборудования, приобретение ветроуказателей и т.д.). Расходы производятся по мере необходимости, возникающей при эксплуатации вертолетных площадок.</t>
  </si>
  <si>
    <t>Исполнителем мероприятия является сельское поселение Сибирский. Финансовые средства запланированы на поддержание 3 вертолетных площадок в населенных пунктах п.Сибирский, с.Реполово, с.Батово в техническом состоянии, необходимом для взлета и посадки воздушного транспорта (уборка площадки, приобретение и содержание светосигнального оборудования, приобретение ветроуказателей и т.д.). Расходы производятся по мере необходимости, возникающей при эксплуатации вертолетных площадок.</t>
  </si>
  <si>
    <t>Исполнителем мероприятия является сельское поселение Согом. Финансовые средства запланированы на поддержание 1 вертолетной площадки в д.Согом техническом состоянии, необходимом для взлета и посадки воздушного транспорта (уборка площадки, приобретение и содержание светосигнального оборудования, приобретение ветроуказателей и т.д.). Расходы производятся по мере необходимости, возникающей при эксплуатации вертолетных площадок.</t>
  </si>
  <si>
    <t>Исполнителем мероприятия является сельское поселение Цингалы. Финансовые средства запланированы на поддержание 1 вертолетной площадки в с.Цингалы в техническом состоянии, необходимом для взлета и посадки воздушного транспорта (уборка площадки, приобретение и содержание светосигнального оборудования, приобретение ветроуказателей и т.д.). Расходы производятся по мере необходимости, возникающей при эксплуатации вертолетных площадок.</t>
  </si>
  <si>
    <t>Исполнителем мероприятия является сельское поселение Шапша. Финансовые средства запланированы на поддержание 1 вертолетной площадки в  с.Зенково в техническом состоянии, необходимом для взлета и посадки воздушного транспорта (уборка площадки, приобретение и содержание светосигнального оборудования, приобретение ветроуказателей и т.д.). Расходы производятся по мере необходимости, возникающей при эксплуатации вертолетных площадок.</t>
  </si>
  <si>
    <t>бюджет района - всего</t>
  </si>
  <si>
    <t>Содержание и эксплуатация вертолетных площадок</t>
  </si>
  <si>
    <t>Ответственным исполнителем мероприятия является администрация сельского поселения (содержание участка (подъезда) дороги до населенного пункта с. Реполово протяженностью 1,1 км). Договора на выполнение работ по содержанию дороги заключаются ежемесячно. Оплата выполненных работ производится после предоставления отчетной документации.</t>
  </si>
  <si>
    <t xml:space="preserve">Ответственным исполнителем мероприятия является администрация сельского поселения (содержание участка (подъезда) дороги до населенного пункта д. Ярки протяженностью 3,3 км). Оплата выполненных работ производится после предоставления отчетной документации. </t>
  </si>
  <si>
    <t>Утверждено в бюджете района на 2024 год</t>
  </si>
  <si>
    <t>Разработка аэронавигационных паспортов посадочных площадок</t>
  </si>
  <si>
    <t>Ремонт дорог в п. Выкатной</t>
  </si>
  <si>
    <t>1.1.14.</t>
  </si>
  <si>
    <t>Работы выполнены в полном объеме.</t>
  </si>
  <si>
    <t>Сельское поселение Выкатной</t>
  </si>
  <si>
    <t>Исполнителем мероприятия является сельское поселение Выкатной. Финансовые средства запланированы на поддержание 2 вертолетных площадок в населенных пунктах п.Выкатной, с.Тюли  в техническом состоянии, необходимом для взлета и посадки воздушного транспорта (уборка площадки, приобретение и содержание светосигнального оборудования, приобретение ветроуказателей и т.д.). Расходы производятся по мере необходимости, возникающей при эксплуатации вертолетных площадок.</t>
  </si>
  <si>
    <t>Сельское поселение Нялинское</t>
  </si>
  <si>
    <t>Исполнителем мероприятия является сельское поселение Нялинское. Финансовые средства запланированы на поддержание 2 вертолетных площадок в населенных пунктах с.Нялинское, п.Пырьях в техническом состоянии, необходимом для взлета и посадки воздушного транспорта (уборка площадки, приобретение и содержание светосигнального оборудования, приобретение ветроуказателей и т.д.). Расходы производятся по мере необходимости, возникающей при эксплуатации вертолетных площадок.</t>
  </si>
  <si>
    <t>3.1.1.9.</t>
  </si>
  <si>
    <t>Заключен муниципальный контракт на прохождение достоверности определения сметной стоимости объекта "Ремонт автомобильной дороги местного значения Подъезд к д. Ярки" №2 от 26.02.2024 года с ООО "Спецтехпроект" на сумму 598 000,0 рублей. Работы выполнены в полном объеме, произведена оплата.</t>
  </si>
  <si>
    <t>Содержание автомобильной дороги «Подъезд к п. Выкатной»</t>
  </si>
  <si>
    <t xml:space="preserve">Ответственным исполнителем мероприятия является администрация сельского поселения (содержание участка (подъезда) дороги до населенного пункта п. Выкатной протяженностью 6,4 км). Договора на выполнение работ по содержанию дороги заключаются ежемесячно. Оплата выполненных работ производится после предоставления отчетной документации.  </t>
  </si>
  <si>
    <t>3.1.2.4.</t>
  </si>
  <si>
    <t>Ответственным исполнителем является администрация сельского поселения Шапша. Работы выполнены.</t>
  </si>
  <si>
    <t>Выполнение работ по капитальному ремонту участка автомобильной дороги микрорайона новой застройки ул. Молодежная - ул. Набережная с. Селиярово Ханты-Мансийского района (6-7 этапы)</t>
  </si>
  <si>
    <t>Ремонт внутрипоселковой дороги по ул. Надежд п. Выкатной Ханты-Мансийского района</t>
  </si>
  <si>
    <t>1.1.15.</t>
  </si>
  <si>
    <t>Справочно: средства предприятий - недропользователей - ООО "РН-Юганскнефтегаз"</t>
  </si>
  <si>
    <t>1.1.16.</t>
  </si>
  <si>
    <t>1.1.17.</t>
  </si>
  <si>
    <t>3.1.1.10.</t>
  </si>
  <si>
    <t>Сельское поселение Красноленинский</t>
  </si>
  <si>
    <t xml:space="preserve">Исполнителем мероприятия является сельское поселение Красноленинский. Финансовые средства запланированы на поддержание 1 вертолетной площадки в  п.Красноленинский в техническом состоянии, необходимом для взлета и посадки воздушного транспорта (уборка площадки, приобретение и содержание светосигнального оборудования, приобретение ветроуказателей и т.д.). </t>
  </si>
  <si>
    <t>3.1.1.11.</t>
  </si>
  <si>
    <t>Сельское поселение Кедровый</t>
  </si>
  <si>
    <t>Исполнителем мероприятия является сельское поселение Кедровый. Финансовые средства запланированы на поддержание 2 вертолетных площадок в населенных пунктах п.Кедровый, с.Елизарово в техническом состоянии, необходимом для взлета и посадки воздушного транспорта (уборка площадки, приобретение и содержание светосигнального оборудования, приобретение ветроуказателей и т.д.). Расходы производятся по мере необходимости, возникающей при эксплуатации вертолетных площадок.</t>
  </si>
  <si>
    <t>Р.Ш.Речапов</t>
  </si>
  <si>
    <t>Директор МКУ УКСиР</t>
  </si>
  <si>
    <t>И.С.Петухин</t>
  </si>
  <si>
    <t>З.М.Давлетбаев</t>
  </si>
  <si>
    <t>Исполнитель:</t>
  </si>
  <si>
    <t>Тодрия Виктория Сергеевна, тел. 33-27-21 (доб.326)</t>
  </si>
  <si>
    <t>Заместитель Главы района, директор Департамента строительства, архитектуры и ЖКХ</t>
  </si>
  <si>
    <t>Заместитель директора Департамента, начальник управления жилищно-коммунального хозяйства, транспорта, связи и дорог</t>
  </si>
  <si>
    <t>за 4 квартал 2024 года</t>
  </si>
  <si>
    <t>Выполнены работы по капитальному ремонту участка автомобильной дороги микрорайона новой застройки ул. Придорожная, с. Селиярово Ханты-Мансийского района 5 этап.</t>
  </si>
  <si>
    <t xml:space="preserve">Ответственный исполнитель мероприятия АСП Селиярово.
Выполнены работы по капитальному ремонту автодороги микрорайона новой застройки с. Селиярово Ханты-Мансийского района, ул. Молодежная, ул. Набережная этап 1.
Заключен МК №0187300017224000006 от 24.09.2024 с ООО ПРОИЗВОДСТВЕННАЯ КОМПАНИЯ "СОКОЛ" на сумму 5 560 229,86 рублей на выполнение работ по капитальному ремонту автодороги микрорайона новой застройки с. Селиярово Ханты-Мансийского района, ул. Набережная этап 2. В соответствии с условиями контракта предоставлен аванс в размере 30%.
</t>
  </si>
  <si>
    <t>Заключено 2 муниципальных контракта от 25.12.2023 №0187300008423000371, №0187300008423000372 с ООО "Дельта" на общую сумму 37 299,3 тыс. рублей на строительство объездной дороги в п. Горноправдинск (1, 2 этапы). 
Подрядной организацией нарушены сроки выполнения работ. Завершение строительства объекта планируется в 2025 году.</t>
  </si>
  <si>
    <t>Финансовые средства возвращены в нефтяную компанию.</t>
  </si>
  <si>
    <t>Ответственным исполнителем является администрация сельского поселения Сибирский.
Работы выполнены в полном объеме.</t>
  </si>
  <si>
    <t xml:space="preserve">Ответственным исполнителем является администрация сельского поселения Выкатной.
Работы выполнены в полном объеме, приобретены дорожные плиты в п. Выкатной. </t>
  </si>
  <si>
    <t>Ответственным исполнителем является администрация сельского поселения Луговской. Работы выполнены в полном объеме.</t>
  </si>
  <si>
    <t>Заключен МК №0187300008424000375 от 11.11.2024 с ООО "ЮГРА-РЕЦИКЛИНГ" на сумму 4 998 059,36 рублей. Подрядной организацией нарушены сроки выполнения работ.</t>
  </si>
  <si>
    <t>Ответственным исполнителем является администрация сельского поселения Выкатной.
На сумму 1 048 792,23 рублей выполнены работы по приобретению щебня.
Заключен МК №0187300005124000006 от 21.10.2024 с ООО "Стройсервис" на сумму 3 951 207,77 рублей на посьавку дорожных плит в п. Выкатной. Срок выполнения работ по контракту 10.12.2024. Подрядной организацией нарушены сроки выполнения работ по контракту. Оплата будет произведена в 2025 году.</t>
  </si>
  <si>
    <t>И.о. заместителя директора Департамента, начальник управления ценообразования и планирования</t>
  </si>
  <si>
    <t>В.С.Тодрия</t>
  </si>
  <si>
    <t>Муниципальные контракты с ООО "КМС-СТРОЙ" расторгнуты от 16.12.2024. Финансовые средства возвращены в нефтяную компанию.</t>
  </si>
  <si>
    <t>Выполнены работы по ремонту автомобильных дорог местного значения сельского поселения Луговской: ул. Ленина п. Луговской, ул. Таежная д. Ягурьях (1-6 этапы), ул. Дурицына п. Кирпичный, ул. Ленина п. Луговской (2 этап).</t>
  </si>
  <si>
    <r>
      <rPr>
        <sz val="13"/>
        <rFont val="Times New Roman"/>
        <family val="1"/>
        <charset val="204"/>
      </rPr>
      <t xml:space="preserve">Выполнены работы по ремонту автомобильных дорог местного значения сельского поселения Шапша: подъезд к д. Ярки, </t>
    </r>
    <r>
      <rPr>
        <sz val="13"/>
        <color theme="1"/>
        <rFont val="Times New Roman"/>
        <family val="1"/>
        <charset val="204"/>
      </rPr>
      <t>ул. Северная д. Шапша, 1-2 этапы.</t>
    </r>
  </si>
  <si>
    <t>Итого по программе  «Комплексное развитие транспортной системы на территории Ханты-Мансийского района»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</si>
</sst>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72" formatCode="0.0"/>
  </numFmts>
  <fonts count="8" x14ac:knownFonts="1">
    <font>
      <sz val="11"/>
      <color theme="1"/>
      <name val="Calibri"/>
      <family val="2"/>
      <charset val="204"/>
      <scheme val="minor"/>
    </font>
    <font>
      <sz val="14"/>
      <color theme="1"/>
      <name val="Times New Roman"/>
      <family val="1"/>
      <charset val="204"/>
    </font>
    <font>
      <sz val="10"/>
      <color theme="1"/>
      <name val="Times New Roman"/>
      <family val="1"/>
      <charset val="204"/>
    </font>
    <font>
      <sz val="8"/>
      <name val="Arial Cyr"/>
      <charset val="204"/>
    </font>
    <font>
      <sz val="13"/>
      <color theme="1"/>
      <name val="Times New Roman"/>
      <family val="1"/>
      <charset val="204"/>
    </font>
    <font>
      <sz val="13"/>
      <color theme="1"/>
      <name val="Calibri"/>
      <family val="2"/>
      <charset val="204"/>
      <scheme val="minor"/>
    </font>
    <font>
      <sz val="13"/>
      <name val="Times New Roman"/>
      <family val="1"/>
      <charset val="204"/>
    </font>
    <font>
      <b/>
      <sz val="13"/>
      <color theme="1"/>
      <name val="Times New Roman"/>
      <family val="1"/>
      <charset val="204"/>
    </font>
  </fonts>
  <fills count="3">
    <fill>
      <patternFill patternType="none"/>
    </fill>
    <fill>
      <patternFill patternType="gray125"/>
    </fill>
    <fill>
      <patternFill patternType="solid">
        <fgColor theme="6" tint="0.5999938962981048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3" fillId="0" borderId="0"/>
  </cellStyleXfs>
  <cellXfs count="64">
    <xf numFmtId="0" fontId="0" fillId="0" borderId="0" xfId="0"/>
    <xf numFmtId="0" fontId="0" fillId="0" borderId="0" xfId="0" applyFont="1" applyFill="1"/>
    <xf numFmtId="0" fontId="0" fillId="0" borderId="0" xfId="0" applyFont="1" applyFill="1" applyBorder="1"/>
    <xf numFmtId="164" fontId="2" fillId="0" borderId="0" xfId="0" applyNumberFormat="1" applyFont="1" applyFill="1" applyBorder="1" applyAlignment="1">
      <alignment horizontal="center" vertical="top" wrapText="1"/>
    </xf>
    <xf numFmtId="0" fontId="0" fillId="0" borderId="0" xfId="0" applyFont="1" applyFill="1" applyAlignment="1">
      <alignment vertical="top"/>
    </xf>
    <xf numFmtId="0" fontId="0" fillId="0" borderId="0" xfId="0" applyFont="1" applyFill="1" applyAlignment="1">
      <alignment horizontal="left" vertical="center"/>
    </xf>
    <xf numFmtId="0" fontId="4" fillId="2" borderId="1" xfId="0" applyFont="1" applyFill="1" applyBorder="1" applyAlignment="1">
      <alignment horizontal="left" vertical="top" wrapText="1"/>
    </xf>
    <xf numFmtId="164" fontId="4" fillId="2" borderId="1" xfId="0" applyNumberFormat="1" applyFont="1" applyFill="1" applyBorder="1" applyAlignment="1">
      <alignment horizontal="center" vertical="top" wrapText="1"/>
    </xf>
    <xf numFmtId="164" fontId="4" fillId="2" borderId="1" xfId="0" applyNumberFormat="1" applyFont="1" applyFill="1" applyBorder="1" applyAlignment="1">
      <alignment horizontal="left" vertical="center" wrapText="1"/>
    </xf>
    <xf numFmtId="0" fontId="4" fillId="0" borderId="1" xfId="0" applyFont="1" applyFill="1" applyBorder="1" applyAlignment="1">
      <alignment horizontal="left" vertical="top" wrapText="1"/>
    </xf>
    <xf numFmtId="164" fontId="4" fillId="0" borderId="1" xfId="0" applyNumberFormat="1" applyFont="1" applyFill="1" applyBorder="1" applyAlignment="1">
      <alignment horizontal="center" vertical="top" wrapText="1"/>
    </xf>
    <xf numFmtId="0" fontId="4" fillId="0" borderId="1" xfId="0" applyFont="1" applyFill="1" applyBorder="1" applyAlignment="1">
      <alignment vertical="top"/>
    </xf>
    <xf numFmtId="0" fontId="4" fillId="0" borderId="1" xfId="0" applyFont="1" applyFill="1" applyBorder="1" applyAlignment="1">
      <alignment horizontal="left" vertical="center"/>
    </xf>
    <xf numFmtId="0" fontId="4" fillId="0" borderId="1" xfId="0" applyFont="1" applyFill="1" applyBorder="1" applyAlignment="1">
      <alignment horizontal="left" vertical="top" wrapText="1"/>
    </xf>
    <xf numFmtId="0" fontId="4" fillId="2" borderId="1" xfId="0" applyFont="1" applyFill="1" applyBorder="1" applyAlignment="1">
      <alignment horizontal="left" vertical="top" wrapText="1"/>
    </xf>
    <xf numFmtId="0" fontId="4" fillId="0" borderId="1" xfId="0" applyFont="1" applyFill="1" applyBorder="1" applyAlignment="1">
      <alignment horizontal="left" vertical="top" wrapText="1"/>
    </xf>
    <xf numFmtId="0" fontId="4" fillId="0" borderId="1" xfId="0" applyFont="1" applyFill="1" applyBorder="1" applyAlignment="1">
      <alignment horizontal="left" vertical="top" wrapText="1"/>
    </xf>
    <xf numFmtId="0" fontId="1" fillId="0" borderId="0" xfId="0" applyFont="1" applyFill="1" applyAlignment="1">
      <alignment vertical="top"/>
    </xf>
    <xf numFmtId="0" fontId="1" fillId="0" borderId="0" xfId="0" applyFont="1" applyFill="1" applyAlignment="1">
      <alignment horizontal="left" vertical="center"/>
    </xf>
    <xf numFmtId="0" fontId="4" fillId="0" borderId="0" xfId="0" applyFont="1" applyFill="1" applyBorder="1" applyAlignment="1">
      <alignment horizontal="center" vertical="top" wrapText="1"/>
    </xf>
    <xf numFmtId="0" fontId="4" fillId="0" borderId="0" xfId="0" applyFont="1" applyFill="1" applyBorder="1" applyAlignment="1">
      <alignment horizontal="left" vertical="top" wrapText="1"/>
    </xf>
    <xf numFmtId="164" fontId="4" fillId="0" borderId="0" xfId="0" applyNumberFormat="1" applyFont="1" applyFill="1" applyBorder="1" applyAlignment="1">
      <alignment horizontal="center" vertical="top" wrapText="1"/>
    </xf>
    <xf numFmtId="164" fontId="4" fillId="0" borderId="0" xfId="0" applyNumberFormat="1" applyFont="1" applyFill="1" applyBorder="1" applyAlignment="1">
      <alignment horizontal="center" vertical="center" wrapText="1"/>
    </xf>
    <xf numFmtId="0" fontId="4" fillId="0" borderId="1" xfId="0" applyFont="1" applyFill="1" applyBorder="1" applyAlignment="1">
      <alignment horizontal="center" vertical="top" wrapText="1"/>
    </xf>
    <xf numFmtId="0" fontId="4" fillId="2" borderId="1" xfId="0" applyFont="1" applyFill="1" applyBorder="1" applyAlignment="1">
      <alignment horizontal="center" vertical="top" wrapText="1"/>
    </xf>
    <xf numFmtId="0" fontId="4" fillId="2" borderId="1" xfId="0" applyFont="1" applyFill="1" applyBorder="1" applyAlignment="1">
      <alignment horizontal="left" vertical="top" wrapText="1"/>
    </xf>
    <xf numFmtId="0" fontId="4" fillId="0" borderId="1" xfId="0" applyFont="1" applyFill="1" applyBorder="1" applyAlignment="1">
      <alignment horizontal="center" vertical="center" wrapText="1"/>
    </xf>
    <xf numFmtId="0" fontId="1" fillId="0" borderId="0" xfId="0" applyFont="1" applyFill="1" applyAlignment="1">
      <alignment horizontal="left" vertical="top" wrapText="1"/>
    </xf>
    <xf numFmtId="0" fontId="1" fillId="0" borderId="0" xfId="0" applyFont="1" applyFill="1" applyAlignment="1">
      <alignment horizontal="left" vertical="top"/>
    </xf>
    <xf numFmtId="164" fontId="4" fillId="0" borderId="1" xfId="0" applyNumberFormat="1" applyFont="1" applyFill="1" applyBorder="1" applyAlignment="1">
      <alignment horizontal="center" vertical="center" wrapText="1"/>
    </xf>
    <xf numFmtId="164" fontId="4" fillId="2" borderId="1"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top" wrapText="1"/>
    </xf>
    <xf numFmtId="0" fontId="4" fillId="0" borderId="1" xfId="0" applyFont="1" applyFill="1" applyBorder="1" applyAlignment="1">
      <alignment horizontal="left" vertical="top" wrapText="1"/>
    </xf>
    <xf numFmtId="164" fontId="4" fillId="0" borderId="1" xfId="0" applyNumberFormat="1" applyFont="1" applyFill="1" applyBorder="1" applyAlignment="1">
      <alignment horizontal="left" vertical="center" wrapText="1"/>
    </xf>
    <xf numFmtId="0" fontId="4" fillId="0" borderId="1" xfId="0" applyFont="1" applyFill="1" applyBorder="1" applyAlignment="1">
      <alignment horizontal="center" vertical="top" wrapText="1"/>
    </xf>
    <xf numFmtId="0" fontId="5" fillId="0" borderId="1" xfId="0" applyFont="1" applyFill="1" applyBorder="1" applyAlignment="1">
      <alignment horizontal="left" vertical="top" wrapText="1"/>
    </xf>
    <xf numFmtId="16" fontId="4" fillId="2" borderId="1" xfId="0" applyNumberFormat="1" applyFont="1" applyFill="1" applyBorder="1" applyAlignment="1">
      <alignment horizontal="center" vertical="top" wrapText="1"/>
    </xf>
    <xf numFmtId="0" fontId="5" fillId="2" borderId="1" xfId="0" applyFont="1" applyFill="1" applyBorder="1" applyAlignment="1">
      <alignment horizontal="center" vertical="top" wrapText="1"/>
    </xf>
    <xf numFmtId="0" fontId="4" fillId="2" borderId="1" xfId="0" applyFont="1" applyFill="1" applyBorder="1" applyAlignment="1">
      <alignment horizontal="left" vertical="top" wrapText="1"/>
    </xf>
    <xf numFmtId="0" fontId="1" fillId="0" borderId="0" xfId="0" applyFont="1" applyFill="1" applyAlignment="1">
      <alignment horizontal="center" vertical="top"/>
    </xf>
    <xf numFmtId="0" fontId="4" fillId="2" borderId="1" xfId="0" applyFont="1" applyFill="1" applyBorder="1" applyAlignment="1">
      <alignment horizontal="center" vertical="top"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left" vertical="top" wrapText="1"/>
    </xf>
    <xf numFmtId="0" fontId="4" fillId="0" borderId="4" xfId="0" applyFont="1" applyFill="1" applyBorder="1" applyAlignment="1">
      <alignment horizontal="left" vertical="top" wrapText="1"/>
    </xf>
    <xf numFmtId="49" fontId="4" fillId="0" borderId="2" xfId="0" applyNumberFormat="1" applyFont="1" applyFill="1" applyBorder="1" applyAlignment="1">
      <alignment horizontal="center" vertical="top" wrapText="1"/>
    </xf>
    <xf numFmtId="49" fontId="4" fillId="0" borderId="4" xfId="0" applyNumberFormat="1" applyFont="1" applyFill="1" applyBorder="1" applyAlignment="1">
      <alignment horizontal="center" vertical="top"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3" xfId="0" applyFont="1" applyFill="1" applyBorder="1" applyAlignment="1">
      <alignment horizontal="left" vertical="top" wrapText="1"/>
    </xf>
    <xf numFmtId="49" fontId="4" fillId="0" borderId="3" xfId="0" applyNumberFormat="1" applyFont="1" applyFill="1" applyBorder="1" applyAlignment="1">
      <alignment horizontal="center" vertical="top" wrapText="1"/>
    </xf>
    <xf numFmtId="16" fontId="4" fillId="0" borderId="1" xfId="0" applyNumberFormat="1" applyFont="1" applyFill="1" applyBorder="1" applyAlignment="1">
      <alignment horizontal="center" vertical="top" wrapText="1"/>
    </xf>
    <xf numFmtId="0" fontId="5" fillId="0" borderId="1" xfId="0" applyFont="1" applyFill="1" applyBorder="1" applyAlignment="1">
      <alignment horizontal="center" vertical="top" wrapText="1"/>
    </xf>
    <xf numFmtId="164" fontId="4" fillId="0" borderId="2" xfId="0" applyNumberFormat="1" applyFont="1" applyFill="1" applyBorder="1" applyAlignment="1">
      <alignment horizontal="left" vertical="center" wrapText="1"/>
    </xf>
    <xf numFmtId="164" fontId="4" fillId="0" borderId="4" xfId="0" applyNumberFormat="1" applyFont="1" applyFill="1" applyBorder="1" applyAlignment="1">
      <alignment horizontal="left" vertical="center" wrapText="1"/>
    </xf>
    <xf numFmtId="49" fontId="4" fillId="0" borderId="2" xfId="0" applyNumberFormat="1" applyFont="1" applyFill="1" applyBorder="1" applyAlignment="1">
      <alignment horizontal="left" vertical="top" wrapText="1"/>
    </xf>
    <xf numFmtId="49" fontId="4" fillId="0" borderId="3" xfId="0" applyNumberFormat="1" applyFont="1" applyFill="1" applyBorder="1" applyAlignment="1">
      <alignment horizontal="left" vertical="top" wrapText="1"/>
    </xf>
    <xf numFmtId="49" fontId="4" fillId="0" borderId="4" xfId="0" applyNumberFormat="1" applyFont="1" applyFill="1" applyBorder="1" applyAlignment="1">
      <alignment horizontal="left" vertical="top" wrapText="1"/>
    </xf>
    <xf numFmtId="164" fontId="4" fillId="0" borderId="3" xfId="0" applyNumberFormat="1" applyFont="1" applyFill="1" applyBorder="1" applyAlignment="1">
      <alignment horizontal="left" vertical="center" wrapText="1"/>
    </xf>
    <xf numFmtId="0" fontId="4" fillId="2" borderId="1" xfId="0" applyFont="1" applyFill="1" applyBorder="1" applyAlignment="1">
      <alignment horizontal="center" vertical="center" wrapText="1"/>
    </xf>
    <xf numFmtId="0" fontId="7" fillId="0" borderId="5" xfId="0" applyFont="1" applyFill="1" applyBorder="1" applyAlignment="1">
      <alignment horizontal="left" vertical="top" wrapText="1"/>
    </xf>
    <xf numFmtId="0" fontId="7" fillId="0" borderId="6" xfId="0" applyFont="1" applyFill="1" applyBorder="1" applyAlignment="1">
      <alignment horizontal="left" vertical="top" wrapText="1"/>
    </xf>
    <xf numFmtId="0" fontId="7" fillId="0" borderId="7" xfId="0" applyFont="1" applyFill="1" applyBorder="1" applyAlignment="1">
      <alignment horizontal="left" vertical="top" wrapText="1"/>
    </xf>
    <xf numFmtId="172" fontId="4" fillId="2" borderId="1" xfId="0" applyNumberFormat="1" applyFont="1" applyFill="1" applyBorder="1" applyAlignment="1">
      <alignment horizontal="center" vertical="top" wrapText="1"/>
    </xf>
  </cellXfs>
  <cellStyles count="2">
    <cellStyle name="Обычный" xfId="0" builtinId="0"/>
    <cellStyle name="Обычный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53"/>
  <sheetViews>
    <sheetView tabSelected="1" zoomScaleNormal="100" zoomScaleSheetLayoutView="100" workbookViewId="0">
      <pane ySplit="8" topLeftCell="A9" activePane="bottomLeft" state="frozen"/>
      <selection pane="bottomLeft" activeCell="G14" sqref="G14"/>
    </sheetView>
  </sheetViews>
  <sheetFormatPr defaultRowHeight="15" x14ac:dyDescent="0.25"/>
  <cols>
    <col min="1" max="1" width="8.28515625" style="4" customWidth="1"/>
    <col min="2" max="2" width="37.28515625" style="4" customWidth="1"/>
    <col min="3" max="3" width="23.42578125" style="4" customWidth="1"/>
    <col min="4" max="4" width="14" style="4" customWidth="1"/>
    <col min="5" max="5" width="11.85546875" style="4" bestFit="1" customWidth="1"/>
    <col min="6" max="6" width="14.42578125" style="4" customWidth="1"/>
    <col min="7" max="7" width="85.140625" style="5" customWidth="1"/>
    <col min="8" max="8" width="13.140625" style="1" customWidth="1"/>
    <col min="9" max="9" width="9.140625" style="1"/>
    <col min="10" max="10" width="10.5703125" style="1" customWidth="1"/>
    <col min="11" max="16384" width="9.140625" style="1"/>
  </cols>
  <sheetData>
    <row r="1" spans="1:12" ht="18.75" x14ac:dyDescent="0.25">
      <c r="A1" s="39" t="s">
        <v>65</v>
      </c>
      <c r="B1" s="39"/>
      <c r="C1" s="39"/>
      <c r="D1" s="39"/>
      <c r="E1" s="39"/>
      <c r="F1" s="39"/>
      <c r="G1" s="39"/>
      <c r="H1" s="2"/>
      <c r="I1" s="2"/>
      <c r="J1" s="2"/>
      <c r="K1" s="2"/>
      <c r="L1" s="2"/>
    </row>
    <row r="2" spans="1:12" ht="18.75" x14ac:dyDescent="0.25">
      <c r="A2" s="39" t="s">
        <v>66</v>
      </c>
      <c r="B2" s="39"/>
      <c r="C2" s="39"/>
      <c r="D2" s="39"/>
      <c r="E2" s="39"/>
      <c r="F2" s="39"/>
      <c r="G2" s="39"/>
      <c r="H2" s="2"/>
      <c r="I2" s="2"/>
      <c r="J2" s="2"/>
      <c r="K2" s="2"/>
      <c r="L2" s="2"/>
    </row>
    <row r="3" spans="1:12" ht="18.75" x14ac:dyDescent="0.25">
      <c r="A3" s="39" t="s">
        <v>140</v>
      </c>
      <c r="B3" s="39"/>
      <c r="C3" s="39"/>
      <c r="D3" s="39"/>
      <c r="E3" s="39"/>
      <c r="F3" s="39"/>
      <c r="G3" s="39"/>
      <c r="H3" s="2"/>
      <c r="I3" s="2"/>
      <c r="J3" s="2"/>
      <c r="K3" s="2"/>
      <c r="L3" s="2"/>
    </row>
    <row r="4" spans="1:12" ht="8.25" customHeight="1" x14ac:dyDescent="0.25">
      <c r="A4" s="39"/>
      <c r="B4" s="39"/>
      <c r="C4" s="39"/>
      <c r="D4" s="39"/>
      <c r="E4" s="39"/>
      <c r="F4" s="39"/>
      <c r="G4" s="39"/>
      <c r="H4" s="2"/>
      <c r="I4" s="2"/>
      <c r="J4" s="2"/>
      <c r="K4" s="2"/>
      <c r="L4" s="2"/>
    </row>
    <row r="5" spans="1:12" ht="18.75" x14ac:dyDescent="0.25">
      <c r="A5" s="28" t="s">
        <v>83</v>
      </c>
      <c r="B5" s="28"/>
      <c r="C5" s="28"/>
      <c r="D5" s="28"/>
      <c r="E5" s="28"/>
      <c r="F5" s="28"/>
      <c r="G5" s="28"/>
      <c r="H5" s="2"/>
      <c r="I5" s="2"/>
      <c r="J5" s="2"/>
      <c r="K5" s="2"/>
      <c r="L5" s="2"/>
    </row>
    <row r="6" spans="1:12" ht="25.5" customHeight="1" x14ac:dyDescent="0.25">
      <c r="A6" s="34" t="s">
        <v>70</v>
      </c>
      <c r="B6" s="34" t="s">
        <v>67</v>
      </c>
      <c r="C6" s="34" t="s">
        <v>0</v>
      </c>
      <c r="D6" s="34" t="s">
        <v>71</v>
      </c>
      <c r="E6" s="34"/>
      <c r="F6" s="34" t="s">
        <v>69</v>
      </c>
      <c r="G6" s="41" t="s">
        <v>72</v>
      </c>
      <c r="H6" s="2"/>
      <c r="I6" s="2"/>
      <c r="J6" s="2"/>
      <c r="K6" s="2"/>
      <c r="L6" s="2"/>
    </row>
    <row r="7" spans="1:12" ht="42" customHeight="1" x14ac:dyDescent="0.25">
      <c r="A7" s="34"/>
      <c r="B7" s="34"/>
      <c r="C7" s="34"/>
      <c r="D7" s="34" t="s">
        <v>105</v>
      </c>
      <c r="E7" s="34" t="s">
        <v>68</v>
      </c>
      <c r="F7" s="34"/>
      <c r="G7" s="41"/>
      <c r="H7" s="2"/>
      <c r="I7" s="2"/>
      <c r="J7" s="2"/>
      <c r="K7" s="2"/>
      <c r="L7" s="2"/>
    </row>
    <row r="8" spans="1:12" ht="23.25" customHeight="1" x14ac:dyDescent="0.25">
      <c r="A8" s="34"/>
      <c r="B8" s="34"/>
      <c r="C8" s="34"/>
      <c r="D8" s="34"/>
      <c r="E8" s="34"/>
      <c r="F8" s="34"/>
      <c r="G8" s="41"/>
      <c r="H8" s="2"/>
      <c r="I8" s="2"/>
      <c r="J8" s="2"/>
      <c r="K8" s="2"/>
      <c r="L8" s="2"/>
    </row>
    <row r="9" spans="1:12" ht="23.25" customHeight="1" x14ac:dyDescent="0.25">
      <c r="A9" s="23"/>
      <c r="B9" s="23"/>
      <c r="C9" s="23"/>
      <c r="D9" s="23"/>
      <c r="E9" s="23"/>
      <c r="F9" s="23"/>
      <c r="G9" s="26"/>
      <c r="H9" s="2"/>
      <c r="I9" s="2"/>
      <c r="J9" s="2"/>
      <c r="K9" s="2"/>
      <c r="L9" s="2"/>
    </row>
    <row r="10" spans="1:12" ht="23.25" customHeight="1" x14ac:dyDescent="0.25">
      <c r="A10" s="60" t="s">
        <v>155</v>
      </c>
      <c r="B10" s="61"/>
      <c r="C10" s="61"/>
      <c r="D10" s="61"/>
      <c r="E10" s="61"/>
      <c r="F10" s="61"/>
      <c r="G10" s="62"/>
      <c r="H10" s="2"/>
      <c r="I10" s="2"/>
      <c r="J10" s="2"/>
      <c r="K10" s="2"/>
      <c r="L10" s="2"/>
    </row>
    <row r="11" spans="1:12" ht="23.25" customHeight="1" x14ac:dyDescent="0.25">
      <c r="A11" s="24"/>
      <c r="B11" s="24"/>
      <c r="C11" s="25" t="s">
        <v>1</v>
      </c>
      <c r="D11" s="7">
        <f>D12+D13</f>
        <v>311945.60000000003</v>
      </c>
      <c r="E11" s="7">
        <f>E12+E13</f>
        <v>254633.3</v>
      </c>
      <c r="F11" s="63">
        <f>E11*100/D11</f>
        <v>81.62746966137685</v>
      </c>
      <c r="G11" s="59"/>
      <c r="H11" s="2"/>
      <c r="I11" s="2"/>
      <c r="J11" s="2"/>
      <c r="K11" s="2"/>
      <c r="L11" s="2"/>
    </row>
    <row r="12" spans="1:12" ht="23.25" customHeight="1" x14ac:dyDescent="0.25">
      <c r="A12" s="24"/>
      <c r="B12" s="24"/>
      <c r="C12" s="25" t="s">
        <v>86</v>
      </c>
      <c r="D12" s="7">
        <f>D20</f>
        <v>38908.9</v>
      </c>
      <c r="E12" s="7">
        <f>E20</f>
        <v>38586.199999999997</v>
      </c>
      <c r="F12" s="7">
        <f>E12*100/D12</f>
        <v>99.170626771766848</v>
      </c>
      <c r="G12" s="59"/>
      <c r="H12" s="2"/>
      <c r="I12" s="2"/>
      <c r="J12" s="2"/>
      <c r="K12" s="2"/>
      <c r="L12" s="2"/>
    </row>
    <row r="13" spans="1:12" ht="23.25" customHeight="1" x14ac:dyDescent="0.25">
      <c r="A13" s="24"/>
      <c r="B13" s="24"/>
      <c r="C13" s="25" t="s">
        <v>101</v>
      </c>
      <c r="D13" s="7">
        <f>D21+D84+D91+D128+D132</f>
        <v>273036.7</v>
      </c>
      <c r="E13" s="7">
        <f>E21+E84+E91+E128+E132</f>
        <v>216047.1</v>
      </c>
      <c r="F13" s="7">
        <f t="shared" ref="F13:F17" si="0">E13*100/D13</f>
        <v>79.127494582230156</v>
      </c>
      <c r="G13" s="59"/>
      <c r="H13" s="2"/>
      <c r="I13" s="2"/>
      <c r="J13" s="2"/>
      <c r="K13" s="2"/>
      <c r="L13" s="2"/>
    </row>
    <row r="14" spans="1:12" ht="23.25" customHeight="1" x14ac:dyDescent="0.25">
      <c r="A14" s="24"/>
      <c r="B14" s="24"/>
      <c r="C14" s="25" t="s">
        <v>87</v>
      </c>
      <c r="D14" s="24"/>
      <c r="E14" s="24"/>
      <c r="F14" s="7" t="str">
        <f>IF(E14=0,"",E14*100/D14)</f>
        <v/>
      </c>
      <c r="G14" s="59"/>
      <c r="H14" s="2"/>
      <c r="I14" s="2"/>
      <c r="J14" s="2"/>
      <c r="K14" s="2"/>
      <c r="L14" s="2"/>
    </row>
    <row r="15" spans="1:12" ht="33" x14ac:dyDescent="0.25">
      <c r="A15" s="24"/>
      <c r="B15" s="24"/>
      <c r="C15" s="25" t="s">
        <v>88</v>
      </c>
      <c r="D15" s="24">
        <v>250445.30000000002</v>
      </c>
      <c r="E15" s="24">
        <v>194269.4</v>
      </c>
      <c r="F15" s="7">
        <f t="shared" si="0"/>
        <v>77.569593040875588</v>
      </c>
      <c r="G15" s="59"/>
      <c r="H15" s="2"/>
      <c r="I15" s="2"/>
      <c r="J15" s="2"/>
      <c r="K15" s="2"/>
      <c r="L15" s="2"/>
    </row>
    <row r="16" spans="1:12" ht="132" x14ac:dyDescent="0.25">
      <c r="A16" s="24"/>
      <c r="B16" s="24"/>
      <c r="C16" s="25" t="s">
        <v>89</v>
      </c>
      <c r="D16" s="24">
        <v>4323.3</v>
      </c>
      <c r="E16" s="24">
        <v>4287.3999999999996</v>
      </c>
      <c r="F16" s="7">
        <f t="shared" si="0"/>
        <v>99.169615802743252</v>
      </c>
      <c r="G16" s="59"/>
      <c r="H16" s="2"/>
      <c r="I16" s="2"/>
      <c r="J16" s="2"/>
      <c r="K16" s="2"/>
      <c r="L16" s="2"/>
    </row>
    <row r="17" spans="1:12" ht="49.5" x14ac:dyDescent="0.25">
      <c r="A17" s="24"/>
      <c r="B17" s="24"/>
      <c r="C17" s="25" t="s">
        <v>46</v>
      </c>
      <c r="D17" s="24">
        <v>213986.2</v>
      </c>
      <c r="E17" s="24">
        <v>157824.19999999998</v>
      </c>
      <c r="F17" s="7">
        <f t="shared" si="0"/>
        <v>73.754382291942179</v>
      </c>
      <c r="G17" s="59"/>
      <c r="H17" s="2"/>
      <c r="I17" s="2"/>
      <c r="J17" s="2"/>
      <c r="K17" s="2"/>
      <c r="L17" s="2"/>
    </row>
    <row r="18" spans="1:12" ht="16.5" x14ac:dyDescent="0.25">
      <c r="A18" s="11" t="s">
        <v>2</v>
      </c>
      <c r="B18" s="11"/>
      <c r="C18" s="11"/>
      <c r="D18" s="11"/>
      <c r="E18" s="11"/>
      <c r="F18" s="11"/>
      <c r="G18" s="12"/>
      <c r="H18" s="2"/>
      <c r="I18" s="2"/>
      <c r="J18" s="2"/>
      <c r="K18" s="2"/>
      <c r="L18" s="2"/>
    </row>
    <row r="19" spans="1:12" ht="17.25" customHeight="1" x14ac:dyDescent="0.25">
      <c r="A19" s="40" t="s">
        <v>3</v>
      </c>
      <c r="B19" s="38" t="s">
        <v>78</v>
      </c>
      <c r="C19" s="6" t="s">
        <v>1</v>
      </c>
      <c r="D19" s="7">
        <f>D20+D21</f>
        <v>293677.5</v>
      </c>
      <c r="E19" s="7">
        <f>E20+E21</f>
        <v>237143</v>
      </c>
      <c r="F19" s="7">
        <f>IF(E19=0,"",E19*100/D19)</f>
        <v>80.749461569238363</v>
      </c>
      <c r="G19" s="30"/>
      <c r="H19" s="2"/>
      <c r="I19" s="2"/>
      <c r="J19" s="2"/>
      <c r="K19" s="2"/>
      <c r="L19" s="2"/>
    </row>
    <row r="20" spans="1:12" ht="33" x14ac:dyDescent="0.25">
      <c r="A20" s="40"/>
      <c r="B20" s="38"/>
      <c r="C20" s="14" t="s">
        <v>86</v>
      </c>
      <c r="D20" s="7">
        <f>D67+D74</f>
        <v>38908.9</v>
      </c>
      <c r="E20" s="7">
        <f>E67+E74</f>
        <v>38586.199999999997</v>
      </c>
      <c r="F20" s="7">
        <f t="shared" ref="F20:F25" si="1">IF(E20=0,"",E20*100/D20)</f>
        <v>99.170626771766848</v>
      </c>
      <c r="G20" s="30"/>
      <c r="H20" s="2"/>
      <c r="I20" s="2"/>
      <c r="J20" s="2"/>
      <c r="K20" s="2"/>
      <c r="L20" s="2"/>
    </row>
    <row r="21" spans="1:12" ht="33" x14ac:dyDescent="0.25">
      <c r="A21" s="40"/>
      <c r="B21" s="38"/>
      <c r="C21" s="14" t="s">
        <v>101</v>
      </c>
      <c r="D21" s="7">
        <f>D23+D24</f>
        <v>254768.6</v>
      </c>
      <c r="E21" s="7">
        <f>E23+E24</f>
        <v>198556.79999999999</v>
      </c>
      <c r="F21" s="7">
        <f t="shared" si="1"/>
        <v>77.93613498680763</v>
      </c>
      <c r="G21" s="30"/>
      <c r="H21" s="2"/>
      <c r="I21" s="2"/>
      <c r="J21" s="2"/>
      <c r="K21" s="2"/>
      <c r="L21" s="2"/>
    </row>
    <row r="22" spans="1:12" ht="17.25" customHeight="1" x14ac:dyDescent="0.25">
      <c r="A22" s="40"/>
      <c r="B22" s="38"/>
      <c r="C22" s="14" t="s">
        <v>87</v>
      </c>
      <c r="D22" s="7"/>
      <c r="E22" s="7"/>
      <c r="F22" s="7" t="str">
        <f t="shared" si="1"/>
        <v/>
      </c>
      <c r="G22" s="30"/>
      <c r="H22" s="2"/>
      <c r="I22" s="2"/>
      <c r="J22" s="2"/>
      <c r="K22" s="2"/>
      <c r="L22" s="2"/>
    </row>
    <row r="23" spans="1:12" ht="33" x14ac:dyDescent="0.25">
      <c r="A23" s="40"/>
      <c r="B23" s="38"/>
      <c r="C23" s="14" t="s">
        <v>88</v>
      </c>
      <c r="D23" s="7">
        <f>D27+D30+D33+D36+D39+D42+D45+D48+D50+D52+D55+D58+D61+D64+D70+D77+D81</f>
        <v>250445.30000000002</v>
      </c>
      <c r="E23" s="7">
        <f>E27+E30+E33+E36+E39+E42+E45+E48+E50+E52+E55+E58+E61+E64+E70+E77+E81</f>
        <v>194269.4</v>
      </c>
      <c r="F23" s="7">
        <f t="shared" si="1"/>
        <v>77.569593040875588</v>
      </c>
      <c r="G23" s="30"/>
      <c r="H23" s="2"/>
      <c r="I23" s="2"/>
      <c r="J23" s="2"/>
      <c r="K23" s="2"/>
      <c r="L23" s="2"/>
    </row>
    <row r="24" spans="1:12" ht="132" x14ac:dyDescent="0.25">
      <c r="A24" s="40"/>
      <c r="B24" s="38"/>
      <c r="C24" s="14" t="s">
        <v>89</v>
      </c>
      <c r="D24" s="7">
        <f>D71+D78</f>
        <v>4323.3</v>
      </c>
      <c r="E24" s="7">
        <f>E71+E78</f>
        <v>4287.3999999999996</v>
      </c>
      <c r="F24" s="7">
        <f t="shared" si="1"/>
        <v>99.169615802743252</v>
      </c>
      <c r="G24" s="30"/>
      <c r="H24" s="2"/>
      <c r="I24" s="2"/>
      <c r="J24" s="2"/>
      <c r="K24" s="2"/>
      <c r="L24" s="2"/>
    </row>
    <row r="25" spans="1:12" ht="61.5" customHeight="1" x14ac:dyDescent="0.25">
      <c r="A25" s="40"/>
      <c r="B25" s="38"/>
      <c r="C25" s="6" t="s">
        <v>46</v>
      </c>
      <c r="D25" s="7">
        <f>D28+D31+D34+D37+D40+D43+D46+D53+D56+D59+D62+D65+D72+D79</f>
        <v>213986.2</v>
      </c>
      <c r="E25" s="7">
        <f>E28+E31+E34+E37+E40+E43+E46+E53+E56+E59+E62+E65+E72+E79</f>
        <v>157824.19999999998</v>
      </c>
      <c r="F25" s="7">
        <f t="shared" si="1"/>
        <v>73.754382291942179</v>
      </c>
      <c r="G25" s="30"/>
      <c r="H25" s="2"/>
      <c r="I25" s="2"/>
      <c r="J25" s="2"/>
      <c r="K25" s="2"/>
      <c r="L25" s="2"/>
    </row>
    <row r="26" spans="1:12" ht="16.5" x14ac:dyDescent="0.25">
      <c r="A26" s="31" t="s">
        <v>4</v>
      </c>
      <c r="B26" s="32" t="s">
        <v>59</v>
      </c>
      <c r="C26" s="9" t="s">
        <v>1</v>
      </c>
      <c r="D26" s="10">
        <f t="shared" ref="D26:E38" si="2">SUM(D27)</f>
        <v>10000</v>
      </c>
      <c r="E26" s="10">
        <f t="shared" si="2"/>
        <v>10000</v>
      </c>
      <c r="F26" s="10">
        <f t="shared" ref="F26:F104" si="3">IF(E26=0,"",E26*100/D26)</f>
        <v>100</v>
      </c>
      <c r="G26" s="33" t="s">
        <v>141</v>
      </c>
      <c r="H26" s="3"/>
      <c r="I26" s="2"/>
      <c r="J26" s="2"/>
      <c r="K26" s="2"/>
      <c r="L26" s="2"/>
    </row>
    <row r="27" spans="1:12" ht="16.5" x14ac:dyDescent="0.25">
      <c r="A27" s="31"/>
      <c r="B27" s="32"/>
      <c r="C27" s="9" t="s">
        <v>11</v>
      </c>
      <c r="D27" s="10">
        <v>10000</v>
      </c>
      <c r="E27" s="10">
        <v>10000</v>
      </c>
      <c r="F27" s="10">
        <f t="shared" si="3"/>
        <v>100</v>
      </c>
      <c r="G27" s="33"/>
      <c r="H27" s="3"/>
      <c r="I27" s="2"/>
      <c r="J27" s="2"/>
      <c r="K27" s="2"/>
      <c r="L27" s="2"/>
    </row>
    <row r="28" spans="1:12" ht="82.5" x14ac:dyDescent="0.25">
      <c r="A28" s="31"/>
      <c r="B28" s="32"/>
      <c r="C28" s="9" t="s">
        <v>44</v>
      </c>
      <c r="D28" s="10">
        <v>10000</v>
      </c>
      <c r="E28" s="10">
        <v>10000</v>
      </c>
      <c r="F28" s="10">
        <f t="shared" si="3"/>
        <v>100</v>
      </c>
      <c r="G28" s="33"/>
      <c r="H28" s="3"/>
      <c r="I28" s="2"/>
      <c r="J28" s="2"/>
      <c r="K28" s="2"/>
      <c r="L28" s="2"/>
    </row>
    <row r="29" spans="1:12" ht="26.25" customHeight="1" x14ac:dyDescent="0.25">
      <c r="A29" s="31" t="s">
        <v>32</v>
      </c>
      <c r="B29" s="32" t="s">
        <v>120</v>
      </c>
      <c r="C29" s="16" t="s">
        <v>1</v>
      </c>
      <c r="D29" s="10">
        <f t="shared" si="2"/>
        <v>20000</v>
      </c>
      <c r="E29" s="10">
        <f t="shared" si="2"/>
        <v>16132</v>
      </c>
      <c r="F29" s="10">
        <f t="shared" ref="F29:F31" si="4">IF(E29=0,"",E29*100/D29)</f>
        <v>80.66</v>
      </c>
      <c r="G29" s="33" t="s">
        <v>142</v>
      </c>
      <c r="H29" s="3"/>
      <c r="I29" s="2"/>
      <c r="J29" s="2"/>
      <c r="K29" s="2"/>
      <c r="L29" s="2"/>
    </row>
    <row r="30" spans="1:12" ht="26.25" customHeight="1" x14ac:dyDescent="0.25">
      <c r="A30" s="31"/>
      <c r="B30" s="32"/>
      <c r="C30" s="16" t="s">
        <v>11</v>
      </c>
      <c r="D30" s="10">
        <v>20000</v>
      </c>
      <c r="E30" s="10">
        <v>16132</v>
      </c>
      <c r="F30" s="10">
        <f t="shared" si="4"/>
        <v>80.66</v>
      </c>
      <c r="G30" s="33"/>
      <c r="H30" s="3"/>
      <c r="I30" s="2"/>
      <c r="J30" s="2"/>
      <c r="K30" s="2"/>
      <c r="L30" s="2"/>
    </row>
    <row r="31" spans="1:12" ht="82.5" x14ac:dyDescent="0.25">
      <c r="A31" s="31"/>
      <c r="B31" s="32"/>
      <c r="C31" s="16" t="s">
        <v>44</v>
      </c>
      <c r="D31" s="10">
        <v>20000</v>
      </c>
      <c r="E31" s="10">
        <v>16132</v>
      </c>
      <c r="F31" s="10">
        <f t="shared" si="4"/>
        <v>80.66</v>
      </c>
      <c r="G31" s="33"/>
      <c r="H31" s="3"/>
      <c r="I31" s="2"/>
      <c r="J31" s="2"/>
      <c r="K31" s="2"/>
      <c r="L31" s="2"/>
    </row>
    <row r="32" spans="1:12" ht="16.5" x14ac:dyDescent="0.25">
      <c r="A32" s="31" t="s">
        <v>33</v>
      </c>
      <c r="B32" s="32" t="s">
        <v>50</v>
      </c>
      <c r="C32" s="9" t="s">
        <v>1</v>
      </c>
      <c r="D32" s="10">
        <f t="shared" si="2"/>
        <v>18548</v>
      </c>
      <c r="E32" s="10">
        <f t="shared" si="2"/>
        <v>0</v>
      </c>
      <c r="F32" s="10" t="str">
        <f t="shared" si="3"/>
        <v/>
      </c>
      <c r="G32" s="33" t="s">
        <v>152</v>
      </c>
      <c r="H32" s="3"/>
      <c r="I32" s="2"/>
      <c r="J32" s="2"/>
      <c r="K32" s="2"/>
      <c r="L32" s="2"/>
    </row>
    <row r="33" spans="1:12" ht="16.5" x14ac:dyDescent="0.25">
      <c r="A33" s="31"/>
      <c r="B33" s="32"/>
      <c r="C33" s="9" t="s">
        <v>11</v>
      </c>
      <c r="D33" s="10">
        <v>18548</v>
      </c>
      <c r="E33" s="10">
        <v>0</v>
      </c>
      <c r="F33" s="10" t="str">
        <f t="shared" si="3"/>
        <v/>
      </c>
      <c r="G33" s="33"/>
      <c r="H33" s="3"/>
      <c r="I33" s="2"/>
      <c r="J33" s="2"/>
      <c r="K33" s="2"/>
      <c r="L33" s="2"/>
    </row>
    <row r="34" spans="1:12" ht="82.5" x14ac:dyDescent="0.25">
      <c r="A34" s="31"/>
      <c r="B34" s="32"/>
      <c r="C34" s="9" t="s">
        <v>44</v>
      </c>
      <c r="D34" s="10">
        <v>18548</v>
      </c>
      <c r="E34" s="10">
        <v>0</v>
      </c>
      <c r="F34" s="10" t="str">
        <f t="shared" si="3"/>
        <v/>
      </c>
      <c r="G34" s="33"/>
      <c r="H34" s="3"/>
      <c r="I34" s="2"/>
      <c r="J34" s="2"/>
      <c r="K34" s="2"/>
      <c r="L34" s="2"/>
    </row>
    <row r="35" spans="1:12" ht="16.5" x14ac:dyDescent="0.25">
      <c r="A35" s="31" t="s">
        <v>34</v>
      </c>
      <c r="B35" s="32" t="s">
        <v>47</v>
      </c>
      <c r="C35" s="9" t="s">
        <v>1</v>
      </c>
      <c r="D35" s="10">
        <f t="shared" si="2"/>
        <v>41029.300000000003</v>
      </c>
      <c r="E35" s="10">
        <f t="shared" si="2"/>
        <v>20451.5</v>
      </c>
      <c r="F35" s="10">
        <f t="shared" si="3"/>
        <v>49.846085602240343</v>
      </c>
      <c r="G35" s="33" t="s">
        <v>143</v>
      </c>
      <c r="H35" s="3"/>
      <c r="I35" s="2"/>
      <c r="J35" s="2"/>
      <c r="K35" s="2"/>
      <c r="L35" s="2"/>
    </row>
    <row r="36" spans="1:12" ht="16.5" x14ac:dyDescent="0.25">
      <c r="A36" s="31"/>
      <c r="B36" s="32"/>
      <c r="C36" s="9" t="s">
        <v>11</v>
      </c>
      <c r="D36" s="10">
        <v>41029.300000000003</v>
      </c>
      <c r="E36" s="10">
        <v>20451.5</v>
      </c>
      <c r="F36" s="10">
        <f t="shared" si="3"/>
        <v>49.846085602240343</v>
      </c>
      <c r="G36" s="33"/>
      <c r="H36" s="3"/>
      <c r="I36" s="2"/>
      <c r="J36" s="2"/>
      <c r="K36" s="2"/>
      <c r="L36" s="2"/>
    </row>
    <row r="37" spans="1:12" ht="82.5" x14ac:dyDescent="0.25">
      <c r="A37" s="31"/>
      <c r="B37" s="32"/>
      <c r="C37" s="9" t="s">
        <v>44</v>
      </c>
      <c r="D37" s="10">
        <v>41029.300000000003</v>
      </c>
      <c r="E37" s="10">
        <v>20451.5</v>
      </c>
      <c r="F37" s="10">
        <f t="shared" si="3"/>
        <v>49.846085602240343</v>
      </c>
      <c r="G37" s="33"/>
      <c r="H37" s="3"/>
      <c r="I37" s="2"/>
      <c r="J37" s="2"/>
      <c r="K37" s="2"/>
      <c r="L37" s="2"/>
    </row>
    <row r="38" spans="1:12" ht="16.5" x14ac:dyDescent="0.25">
      <c r="A38" s="31" t="s">
        <v>35</v>
      </c>
      <c r="B38" s="32" t="s">
        <v>41</v>
      </c>
      <c r="C38" s="9" t="s">
        <v>1</v>
      </c>
      <c r="D38" s="10">
        <f t="shared" si="2"/>
        <v>5.4</v>
      </c>
      <c r="E38" s="10">
        <f t="shared" si="2"/>
        <v>5.4</v>
      </c>
      <c r="F38" s="10">
        <f t="shared" si="3"/>
        <v>100</v>
      </c>
      <c r="G38" s="33" t="s">
        <v>119</v>
      </c>
      <c r="H38" s="3"/>
      <c r="I38" s="2"/>
      <c r="J38" s="2"/>
      <c r="K38" s="2"/>
      <c r="L38" s="2"/>
    </row>
    <row r="39" spans="1:12" ht="16.5" x14ac:dyDescent="0.25">
      <c r="A39" s="31"/>
      <c r="B39" s="32"/>
      <c r="C39" s="9" t="s">
        <v>11</v>
      </c>
      <c r="D39" s="10">
        <v>5.4</v>
      </c>
      <c r="E39" s="10">
        <v>5.4</v>
      </c>
      <c r="F39" s="10">
        <f t="shared" si="3"/>
        <v>100</v>
      </c>
      <c r="G39" s="33"/>
      <c r="H39" s="3"/>
      <c r="I39" s="2"/>
      <c r="J39" s="2"/>
      <c r="K39" s="2"/>
      <c r="L39" s="2"/>
    </row>
    <row r="40" spans="1:12" ht="99" x14ac:dyDescent="0.25">
      <c r="A40" s="31"/>
      <c r="B40" s="32"/>
      <c r="C40" s="9" t="s">
        <v>45</v>
      </c>
      <c r="D40" s="10">
        <v>5.4</v>
      </c>
      <c r="E40" s="10">
        <v>5.4</v>
      </c>
      <c r="F40" s="10">
        <f t="shared" si="3"/>
        <v>100</v>
      </c>
      <c r="G40" s="33"/>
      <c r="H40" s="3"/>
      <c r="I40" s="2"/>
      <c r="J40" s="2"/>
      <c r="K40" s="2"/>
      <c r="L40" s="2"/>
    </row>
    <row r="41" spans="1:12" ht="16.5" x14ac:dyDescent="0.25">
      <c r="A41" s="31" t="s">
        <v>36</v>
      </c>
      <c r="B41" s="32" t="s">
        <v>61</v>
      </c>
      <c r="C41" s="9" t="s">
        <v>1</v>
      </c>
      <c r="D41" s="10">
        <f t="shared" ref="D41:E41" si="5">SUM(D42)</f>
        <v>415.6</v>
      </c>
      <c r="E41" s="10">
        <f t="shared" si="5"/>
        <v>0</v>
      </c>
      <c r="F41" s="10" t="str">
        <f t="shared" si="3"/>
        <v/>
      </c>
      <c r="G41" s="33" t="s">
        <v>144</v>
      </c>
      <c r="H41" s="3"/>
      <c r="I41" s="2"/>
      <c r="J41" s="2"/>
      <c r="K41" s="2"/>
      <c r="L41" s="2"/>
    </row>
    <row r="42" spans="1:12" ht="16.5" x14ac:dyDescent="0.25">
      <c r="A42" s="31"/>
      <c r="B42" s="32"/>
      <c r="C42" s="9" t="s">
        <v>11</v>
      </c>
      <c r="D42" s="10">
        <v>415.6</v>
      </c>
      <c r="E42" s="10">
        <v>0</v>
      </c>
      <c r="F42" s="10" t="str">
        <f t="shared" si="3"/>
        <v/>
      </c>
      <c r="G42" s="33"/>
      <c r="H42" s="3"/>
      <c r="I42" s="2"/>
      <c r="J42" s="2"/>
      <c r="K42" s="2"/>
      <c r="L42" s="2"/>
    </row>
    <row r="43" spans="1:12" ht="98.25" customHeight="1" x14ac:dyDescent="0.25">
      <c r="A43" s="31"/>
      <c r="B43" s="32"/>
      <c r="C43" s="9" t="s">
        <v>45</v>
      </c>
      <c r="D43" s="10">
        <v>415.7</v>
      </c>
      <c r="E43" s="10">
        <v>0</v>
      </c>
      <c r="F43" s="10" t="str">
        <f t="shared" si="3"/>
        <v/>
      </c>
      <c r="G43" s="33"/>
      <c r="H43" s="3"/>
      <c r="I43" s="2"/>
      <c r="J43" s="2"/>
      <c r="K43" s="2"/>
      <c r="L43" s="2"/>
    </row>
    <row r="44" spans="1:12" ht="16.5" x14ac:dyDescent="0.25">
      <c r="A44" s="31" t="s">
        <v>37</v>
      </c>
      <c r="B44" s="32" t="s">
        <v>58</v>
      </c>
      <c r="C44" s="9" t="s">
        <v>1</v>
      </c>
      <c r="D44" s="10">
        <f t="shared" ref="D44:E44" si="6">SUM(D45)</f>
        <v>27200</v>
      </c>
      <c r="E44" s="10">
        <f t="shared" si="6"/>
        <v>27200</v>
      </c>
      <c r="F44" s="10">
        <f t="shared" si="3"/>
        <v>100</v>
      </c>
      <c r="G44" s="33" t="s">
        <v>109</v>
      </c>
      <c r="H44" s="3"/>
      <c r="I44" s="2"/>
      <c r="J44" s="2"/>
      <c r="K44" s="2"/>
      <c r="L44" s="2"/>
    </row>
    <row r="45" spans="1:12" ht="16.5" x14ac:dyDescent="0.25">
      <c r="A45" s="31"/>
      <c r="B45" s="32"/>
      <c r="C45" s="9" t="s">
        <v>11</v>
      </c>
      <c r="D45" s="10">
        <v>27200</v>
      </c>
      <c r="E45" s="10">
        <v>27200</v>
      </c>
      <c r="F45" s="10">
        <f t="shared" si="3"/>
        <v>100</v>
      </c>
      <c r="G45" s="33"/>
      <c r="H45" s="3"/>
      <c r="I45" s="2"/>
      <c r="J45" s="2"/>
      <c r="K45" s="2"/>
      <c r="L45" s="2"/>
    </row>
    <row r="46" spans="1:12" ht="99" x14ac:dyDescent="0.25">
      <c r="A46" s="31"/>
      <c r="B46" s="32"/>
      <c r="C46" s="9" t="s">
        <v>45</v>
      </c>
      <c r="D46" s="10">
        <v>27200</v>
      </c>
      <c r="E46" s="10">
        <v>27200</v>
      </c>
      <c r="F46" s="10">
        <f t="shared" si="3"/>
        <v>100</v>
      </c>
      <c r="G46" s="33"/>
      <c r="H46" s="3"/>
      <c r="I46" s="2"/>
      <c r="J46" s="2"/>
      <c r="K46" s="2"/>
      <c r="L46" s="2"/>
    </row>
    <row r="47" spans="1:12" ht="58.5" customHeight="1" x14ac:dyDescent="0.25">
      <c r="A47" s="31" t="s">
        <v>38</v>
      </c>
      <c r="B47" s="32" t="s">
        <v>64</v>
      </c>
      <c r="C47" s="9" t="s">
        <v>1</v>
      </c>
      <c r="D47" s="10">
        <f t="shared" ref="D47:E49" si="7">SUM(D48)</f>
        <v>26473.1</v>
      </c>
      <c r="E47" s="10">
        <f t="shared" si="7"/>
        <v>26473.1</v>
      </c>
      <c r="F47" s="10">
        <f t="shared" si="3"/>
        <v>100</v>
      </c>
      <c r="G47" s="33" t="s">
        <v>109</v>
      </c>
      <c r="H47" s="2"/>
      <c r="I47" s="2"/>
      <c r="J47" s="2"/>
      <c r="K47" s="2"/>
      <c r="L47" s="2"/>
    </row>
    <row r="48" spans="1:12" ht="58.5" customHeight="1" x14ac:dyDescent="0.25">
      <c r="A48" s="31"/>
      <c r="B48" s="32"/>
      <c r="C48" s="9" t="s">
        <v>11</v>
      </c>
      <c r="D48" s="10">
        <v>26473.1</v>
      </c>
      <c r="E48" s="10">
        <v>26473.1</v>
      </c>
      <c r="F48" s="10">
        <f t="shared" si="3"/>
        <v>100</v>
      </c>
      <c r="G48" s="33"/>
      <c r="H48" s="3"/>
      <c r="I48" s="2"/>
      <c r="J48" s="2"/>
      <c r="K48" s="2"/>
      <c r="L48" s="2"/>
    </row>
    <row r="49" spans="1:12" ht="16.5" x14ac:dyDescent="0.25">
      <c r="A49" s="31" t="s">
        <v>39</v>
      </c>
      <c r="B49" s="32" t="s">
        <v>106</v>
      </c>
      <c r="C49" s="15" t="s">
        <v>1</v>
      </c>
      <c r="D49" s="10">
        <f t="shared" si="7"/>
        <v>1470</v>
      </c>
      <c r="E49" s="10">
        <f t="shared" si="7"/>
        <v>1470</v>
      </c>
      <c r="F49" s="10">
        <f t="shared" ref="F49:F50" si="8">IF(E49=0,"",E49*100/D49)</f>
        <v>100</v>
      </c>
      <c r="G49" s="33" t="s">
        <v>109</v>
      </c>
      <c r="H49" s="3"/>
      <c r="I49" s="2"/>
      <c r="J49" s="2"/>
      <c r="K49" s="2"/>
      <c r="L49" s="2"/>
    </row>
    <row r="50" spans="1:12" ht="16.5" x14ac:dyDescent="0.25">
      <c r="A50" s="31"/>
      <c r="B50" s="32"/>
      <c r="C50" s="15" t="s">
        <v>11</v>
      </c>
      <c r="D50" s="10">
        <v>1470</v>
      </c>
      <c r="E50" s="10">
        <v>1470</v>
      </c>
      <c r="F50" s="10">
        <f t="shared" si="8"/>
        <v>100</v>
      </c>
      <c r="G50" s="33"/>
      <c r="H50" s="3"/>
      <c r="I50" s="2"/>
      <c r="J50" s="2"/>
      <c r="K50" s="2"/>
      <c r="L50" s="2"/>
    </row>
    <row r="51" spans="1:12" ht="16.5" customHeight="1" x14ac:dyDescent="0.25">
      <c r="A51" s="31" t="s">
        <v>40</v>
      </c>
      <c r="B51" s="32" t="s">
        <v>80</v>
      </c>
      <c r="C51" s="9" t="s">
        <v>1</v>
      </c>
      <c r="D51" s="10">
        <f t="shared" ref="D51:E51" si="9">SUM(D52)</f>
        <v>5014.8999999999996</v>
      </c>
      <c r="E51" s="10">
        <f t="shared" si="9"/>
        <v>5014.8999999999996</v>
      </c>
      <c r="F51" s="10">
        <f t="shared" ref="F51:F53" si="10">IF(E51=0,"",E51*100/D51)</f>
        <v>100</v>
      </c>
      <c r="G51" s="33" t="s">
        <v>145</v>
      </c>
      <c r="H51" s="3"/>
      <c r="I51" s="2"/>
      <c r="J51" s="2"/>
      <c r="K51" s="2"/>
      <c r="L51" s="2"/>
    </row>
    <row r="52" spans="1:12" ht="16.5" customHeight="1" x14ac:dyDescent="0.25">
      <c r="A52" s="31"/>
      <c r="B52" s="32"/>
      <c r="C52" s="9" t="s">
        <v>11</v>
      </c>
      <c r="D52" s="10">
        <v>5014.8999999999996</v>
      </c>
      <c r="E52" s="10">
        <v>5014.8999999999996</v>
      </c>
      <c r="F52" s="10">
        <f t="shared" si="10"/>
        <v>100</v>
      </c>
      <c r="G52" s="33"/>
      <c r="H52" s="3"/>
      <c r="I52" s="2"/>
      <c r="J52" s="2"/>
      <c r="K52" s="2"/>
      <c r="L52" s="2"/>
    </row>
    <row r="53" spans="1:12" ht="99.75" customHeight="1" x14ac:dyDescent="0.25">
      <c r="A53" s="31"/>
      <c r="B53" s="32"/>
      <c r="C53" s="9" t="s">
        <v>45</v>
      </c>
      <c r="D53" s="10">
        <v>5014.8999999999996</v>
      </c>
      <c r="E53" s="10">
        <v>5014.8999999999996</v>
      </c>
      <c r="F53" s="10">
        <f t="shared" si="10"/>
        <v>100</v>
      </c>
      <c r="G53" s="33"/>
      <c r="H53" s="3"/>
      <c r="I53" s="2"/>
      <c r="J53" s="2"/>
      <c r="K53" s="2"/>
      <c r="L53" s="2"/>
    </row>
    <row r="54" spans="1:12" ht="16.5" x14ac:dyDescent="0.25">
      <c r="A54" s="31" t="s">
        <v>84</v>
      </c>
      <c r="B54" s="32" t="s">
        <v>107</v>
      </c>
      <c r="C54" s="15" t="s">
        <v>1</v>
      </c>
      <c r="D54" s="10">
        <f t="shared" ref="D54:E54" si="11">SUM(D55)</f>
        <v>5000</v>
      </c>
      <c r="E54" s="10">
        <f t="shared" si="11"/>
        <v>5000</v>
      </c>
      <c r="F54" s="10">
        <f t="shared" ref="F54:F56" si="12">IF(E54=0,"",E54*100/D54)</f>
        <v>100</v>
      </c>
      <c r="G54" s="33" t="s">
        <v>146</v>
      </c>
      <c r="H54" s="3"/>
      <c r="I54" s="2"/>
      <c r="J54" s="2"/>
      <c r="K54" s="2"/>
      <c r="L54" s="2"/>
    </row>
    <row r="55" spans="1:12" ht="16.5" x14ac:dyDescent="0.25">
      <c r="A55" s="31"/>
      <c r="B55" s="32"/>
      <c r="C55" s="15" t="s">
        <v>11</v>
      </c>
      <c r="D55" s="10">
        <v>5000</v>
      </c>
      <c r="E55" s="10">
        <v>5000</v>
      </c>
      <c r="F55" s="10">
        <f t="shared" si="12"/>
        <v>100</v>
      </c>
      <c r="G55" s="33"/>
      <c r="H55" s="3"/>
      <c r="I55" s="2"/>
      <c r="J55" s="2"/>
      <c r="K55" s="2"/>
      <c r="L55" s="2"/>
    </row>
    <row r="56" spans="1:12" ht="99" x14ac:dyDescent="0.25">
      <c r="A56" s="31"/>
      <c r="B56" s="32"/>
      <c r="C56" s="15" t="s">
        <v>45</v>
      </c>
      <c r="D56" s="10">
        <v>5000</v>
      </c>
      <c r="E56" s="10">
        <v>5000</v>
      </c>
      <c r="F56" s="10">
        <f t="shared" si="12"/>
        <v>100</v>
      </c>
      <c r="G56" s="33"/>
      <c r="H56" s="3"/>
      <c r="I56" s="2"/>
      <c r="J56" s="2"/>
      <c r="K56" s="2"/>
      <c r="L56" s="2"/>
    </row>
    <row r="57" spans="1:12" ht="16.5" x14ac:dyDescent="0.25">
      <c r="A57" s="31" t="s">
        <v>60</v>
      </c>
      <c r="B57" s="32" t="s">
        <v>121</v>
      </c>
      <c r="C57" s="16" t="s">
        <v>1</v>
      </c>
      <c r="D57" s="10">
        <f t="shared" ref="D57:E57" si="13">SUM(D58)</f>
        <v>5000</v>
      </c>
      <c r="E57" s="10">
        <f t="shared" si="13"/>
        <v>1048.8</v>
      </c>
      <c r="F57" s="10">
        <f t="shared" ref="F57:F59" si="14">IF(E57=0,"",E57*100/D57)</f>
        <v>20.975999999999999</v>
      </c>
      <c r="G57" s="33" t="s">
        <v>149</v>
      </c>
      <c r="H57" s="3"/>
      <c r="I57" s="2"/>
      <c r="J57" s="2"/>
      <c r="K57" s="2"/>
      <c r="L57" s="2"/>
    </row>
    <row r="58" spans="1:12" ht="16.5" x14ac:dyDescent="0.25">
      <c r="A58" s="31"/>
      <c r="B58" s="32"/>
      <c r="C58" s="16" t="s">
        <v>11</v>
      </c>
      <c r="D58" s="10">
        <v>5000</v>
      </c>
      <c r="E58" s="10">
        <v>1048.8</v>
      </c>
      <c r="F58" s="10">
        <f t="shared" si="14"/>
        <v>20.975999999999999</v>
      </c>
      <c r="G58" s="33"/>
      <c r="H58" s="3"/>
      <c r="I58" s="2"/>
      <c r="J58" s="2"/>
      <c r="K58" s="2"/>
      <c r="L58" s="2"/>
    </row>
    <row r="59" spans="1:12" ht="99" x14ac:dyDescent="0.25">
      <c r="A59" s="31"/>
      <c r="B59" s="32"/>
      <c r="C59" s="16" t="s">
        <v>45</v>
      </c>
      <c r="D59" s="10">
        <v>5000</v>
      </c>
      <c r="E59" s="10">
        <v>1048.8</v>
      </c>
      <c r="F59" s="10">
        <f t="shared" si="14"/>
        <v>20.975999999999999</v>
      </c>
      <c r="G59" s="33"/>
      <c r="H59" s="3"/>
      <c r="I59" s="2"/>
      <c r="J59" s="2"/>
      <c r="K59" s="2"/>
      <c r="L59" s="2"/>
    </row>
    <row r="60" spans="1:12" ht="16.5" customHeight="1" x14ac:dyDescent="0.25">
      <c r="A60" s="31" t="s">
        <v>62</v>
      </c>
      <c r="B60" s="32" t="s">
        <v>81</v>
      </c>
      <c r="C60" s="9" t="s">
        <v>1</v>
      </c>
      <c r="D60" s="10">
        <f t="shared" ref="D60:E63" si="15">SUM(D61)</f>
        <v>791.7</v>
      </c>
      <c r="E60" s="10">
        <f t="shared" si="15"/>
        <v>791.7</v>
      </c>
      <c r="F60" s="10">
        <f t="shared" ref="F60:F72" si="16">IF(E60=0,"",E60*100/D60)</f>
        <v>100</v>
      </c>
      <c r="G60" s="53" t="s">
        <v>147</v>
      </c>
      <c r="H60" s="3"/>
      <c r="I60" s="2"/>
      <c r="J60" s="2"/>
      <c r="K60" s="2"/>
      <c r="L60" s="2"/>
    </row>
    <row r="61" spans="1:12" ht="16.5" x14ac:dyDescent="0.25">
      <c r="A61" s="31"/>
      <c r="B61" s="32"/>
      <c r="C61" s="9" t="s">
        <v>11</v>
      </c>
      <c r="D61" s="10">
        <v>791.7</v>
      </c>
      <c r="E61" s="10">
        <v>791.7</v>
      </c>
      <c r="F61" s="10">
        <f t="shared" si="16"/>
        <v>100</v>
      </c>
      <c r="G61" s="58"/>
      <c r="H61" s="3"/>
      <c r="I61" s="2"/>
      <c r="J61" s="2"/>
      <c r="K61" s="2"/>
      <c r="L61" s="2"/>
    </row>
    <row r="62" spans="1:12" ht="82.5" x14ac:dyDescent="0.25">
      <c r="A62" s="31"/>
      <c r="B62" s="32"/>
      <c r="C62" s="9" t="s">
        <v>79</v>
      </c>
      <c r="D62" s="10">
        <v>791.7</v>
      </c>
      <c r="E62" s="10">
        <v>791.7</v>
      </c>
      <c r="F62" s="10">
        <f t="shared" si="16"/>
        <v>100</v>
      </c>
      <c r="G62" s="54"/>
      <c r="H62" s="3"/>
      <c r="I62" s="2"/>
      <c r="J62" s="2"/>
      <c r="K62" s="2"/>
      <c r="L62" s="2"/>
    </row>
    <row r="63" spans="1:12" ht="16.5" x14ac:dyDescent="0.25">
      <c r="A63" s="31" t="s">
        <v>108</v>
      </c>
      <c r="B63" s="32" t="s">
        <v>82</v>
      </c>
      <c r="C63" s="9" t="s">
        <v>1</v>
      </c>
      <c r="D63" s="10">
        <f t="shared" si="15"/>
        <v>5208.6000000000004</v>
      </c>
      <c r="E63" s="10">
        <f t="shared" si="15"/>
        <v>0</v>
      </c>
      <c r="F63" s="10" t="str">
        <f t="shared" si="16"/>
        <v/>
      </c>
      <c r="G63" s="33" t="s">
        <v>148</v>
      </c>
      <c r="H63" s="3"/>
      <c r="I63" s="2"/>
      <c r="J63" s="2"/>
      <c r="K63" s="2"/>
      <c r="L63" s="2"/>
    </row>
    <row r="64" spans="1:12" ht="16.5" x14ac:dyDescent="0.25">
      <c r="A64" s="31"/>
      <c r="B64" s="32"/>
      <c r="C64" s="9" t="s">
        <v>11</v>
      </c>
      <c r="D64" s="10">
        <v>5208.6000000000004</v>
      </c>
      <c r="E64" s="10">
        <v>0</v>
      </c>
      <c r="F64" s="10" t="str">
        <f t="shared" si="16"/>
        <v/>
      </c>
      <c r="G64" s="33"/>
      <c r="H64" s="3"/>
      <c r="I64" s="2"/>
      <c r="J64" s="2"/>
      <c r="K64" s="2"/>
      <c r="L64" s="2"/>
    </row>
    <row r="65" spans="1:12" ht="82.5" x14ac:dyDescent="0.25">
      <c r="A65" s="31"/>
      <c r="B65" s="32"/>
      <c r="C65" s="9" t="s">
        <v>44</v>
      </c>
      <c r="D65" s="10">
        <v>5208.6000000000004</v>
      </c>
      <c r="E65" s="10">
        <v>0</v>
      </c>
      <c r="F65" s="10" t="str">
        <f t="shared" si="16"/>
        <v/>
      </c>
      <c r="G65" s="33"/>
      <c r="H65" s="3"/>
      <c r="I65" s="2"/>
      <c r="J65" s="2"/>
      <c r="K65" s="2"/>
      <c r="L65" s="2"/>
    </row>
    <row r="66" spans="1:12" ht="16.5" customHeight="1" x14ac:dyDescent="0.25">
      <c r="A66" s="44" t="s">
        <v>122</v>
      </c>
      <c r="B66" s="55" t="s">
        <v>85</v>
      </c>
      <c r="C66" s="13" t="s">
        <v>1</v>
      </c>
      <c r="D66" s="10">
        <f>D67+D68</f>
        <v>66602.100000000006</v>
      </c>
      <c r="E66" s="10">
        <f>E67+E68</f>
        <v>62650.8</v>
      </c>
      <c r="F66" s="10">
        <f t="shared" si="16"/>
        <v>94.067304184102298</v>
      </c>
      <c r="G66" s="46" t="s">
        <v>153</v>
      </c>
      <c r="H66" s="3"/>
      <c r="I66" s="2"/>
      <c r="J66" s="2"/>
      <c r="K66" s="2"/>
      <c r="L66" s="2"/>
    </row>
    <row r="67" spans="1:12" ht="33" x14ac:dyDescent="0.25">
      <c r="A67" s="50"/>
      <c r="B67" s="56"/>
      <c r="C67" s="13" t="s">
        <v>86</v>
      </c>
      <c r="D67" s="10">
        <v>13555.1</v>
      </c>
      <c r="E67" s="10">
        <v>13232.4</v>
      </c>
      <c r="F67" s="10">
        <f t="shared" si="16"/>
        <v>97.619346223930478</v>
      </c>
      <c r="G67" s="47"/>
      <c r="H67" s="3"/>
      <c r="I67" s="2"/>
      <c r="J67" s="2"/>
      <c r="K67" s="2"/>
      <c r="L67" s="2"/>
    </row>
    <row r="68" spans="1:12" ht="16.5" x14ac:dyDescent="0.25">
      <c r="A68" s="50"/>
      <c r="B68" s="56"/>
      <c r="C68" s="13" t="s">
        <v>11</v>
      </c>
      <c r="D68" s="10">
        <f>D70+D71</f>
        <v>53047</v>
      </c>
      <c r="E68" s="10">
        <f>E70+E71</f>
        <v>49418.400000000001</v>
      </c>
      <c r="F68" s="10">
        <f t="shared" si="16"/>
        <v>93.15965087563859</v>
      </c>
      <c r="G68" s="47"/>
      <c r="H68" s="3"/>
      <c r="I68" s="2"/>
      <c r="J68" s="2"/>
      <c r="K68" s="2"/>
      <c r="L68" s="2"/>
    </row>
    <row r="69" spans="1:12" ht="16.5" x14ac:dyDescent="0.25">
      <c r="A69" s="50"/>
      <c r="B69" s="56"/>
      <c r="C69" s="13" t="s">
        <v>87</v>
      </c>
      <c r="D69" s="10"/>
      <c r="E69" s="10"/>
      <c r="F69" s="10" t="str">
        <f t="shared" si="16"/>
        <v/>
      </c>
      <c r="G69" s="47"/>
      <c r="H69" s="3"/>
      <c r="I69" s="2"/>
      <c r="J69" s="2"/>
      <c r="K69" s="2"/>
      <c r="L69" s="2"/>
    </row>
    <row r="70" spans="1:12" ht="33" x14ac:dyDescent="0.25">
      <c r="A70" s="50"/>
      <c r="B70" s="56"/>
      <c r="C70" s="13" t="s">
        <v>88</v>
      </c>
      <c r="D70" s="10">
        <f>5141.4+D72</f>
        <v>51540.800000000003</v>
      </c>
      <c r="E70" s="10">
        <f>5141.4+E72</f>
        <v>47948.1</v>
      </c>
      <c r="F70" s="10">
        <f t="shared" si="16"/>
        <v>93.029405829944423</v>
      </c>
      <c r="G70" s="47"/>
      <c r="H70" s="3"/>
      <c r="I70" s="2"/>
      <c r="J70" s="2"/>
      <c r="K70" s="2"/>
      <c r="L70" s="2"/>
    </row>
    <row r="71" spans="1:12" ht="132" x14ac:dyDescent="0.25">
      <c r="A71" s="50"/>
      <c r="B71" s="56"/>
      <c r="C71" s="13" t="s">
        <v>89</v>
      </c>
      <c r="D71" s="10">
        <v>1506.2</v>
      </c>
      <c r="E71" s="10">
        <v>1470.3</v>
      </c>
      <c r="F71" s="10">
        <f t="shared" si="16"/>
        <v>97.616518390651976</v>
      </c>
      <c r="G71" s="47"/>
      <c r="H71" s="3"/>
      <c r="I71" s="2"/>
      <c r="J71" s="2"/>
      <c r="K71" s="2"/>
      <c r="L71" s="2"/>
    </row>
    <row r="72" spans="1:12" ht="82.5" x14ac:dyDescent="0.25">
      <c r="A72" s="45"/>
      <c r="B72" s="57"/>
      <c r="C72" s="16" t="s">
        <v>123</v>
      </c>
      <c r="D72" s="10">
        <v>46399.4</v>
      </c>
      <c r="E72" s="10">
        <v>42806.7</v>
      </c>
      <c r="F72" s="10">
        <f t="shared" si="16"/>
        <v>92.257011944119967</v>
      </c>
      <c r="G72" s="48"/>
      <c r="H72" s="3"/>
      <c r="I72" s="2"/>
      <c r="J72" s="2"/>
      <c r="K72" s="2"/>
      <c r="L72" s="2"/>
    </row>
    <row r="73" spans="1:12" ht="16.5" customHeight="1" x14ac:dyDescent="0.25">
      <c r="A73" s="44" t="s">
        <v>124</v>
      </c>
      <c r="B73" s="42" t="s">
        <v>90</v>
      </c>
      <c r="C73" s="13" t="s">
        <v>1</v>
      </c>
      <c r="D73" s="10">
        <f>D74+D75</f>
        <v>60821.8</v>
      </c>
      <c r="E73" s="10">
        <f>E74+E75</f>
        <v>60807.8</v>
      </c>
      <c r="F73" s="10">
        <f t="shared" ref="F73:F81" si="17">IF(E73=0,"",E73*100/D73)</f>
        <v>99.97698193739744</v>
      </c>
      <c r="G73" s="46" t="s">
        <v>154</v>
      </c>
      <c r="H73" s="3"/>
      <c r="I73" s="2"/>
      <c r="J73" s="2"/>
      <c r="K73" s="2"/>
      <c r="L73" s="2"/>
    </row>
    <row r="74" spans="1:12" ht="33" x14ac:dyDescent="0.25">
      <c r="A74" s="50"/>
      <c r="B74" s="49"/>
      <c r="C74" s="13" t="s">
        <v>86</v>
      </c>
      <c r="D74" s="10">
        <v>25353.8</v>
      </c>
      <c r="E74" s="10">
        <v>25353.8</v>
      </c>
      <c r="F74" s="10">
        <f t="shared" si="17"/>
        <v>100</v>
      </c>
      <c r="G74" s="47"/>
      <c r="H74" s="3"/>
      <c r="I74" s="2"/>
      <c r="J74" s="2"/>
      <c r="K74" s="2"/>
      <c r="L74" s="2"/>
    </row>
    <row r="75" spans="1:12" ht="16.5" x14ac:dyDescent="0.25">
      <c r="A75" s="50"/>
      <c r="B75" s="49"/>
      <c r="C75" s="13" t="s">
        <v>11</v>
      </c>
      <c r="D75" s="10">
        <f>D77+D78</f>
        <v>35468</v>
      </c>
      <c r="E75" s="10">
        <f>E77+E78</f>
        <v>35454</v>
      </c>
      <c r="F75" s="10">
        <f t="shared" si="17"/>
        <v>99.960527799706782</v>
      </c>
      <c r="G75" s="47"/>
      <c r="H75" s="3"/>
      <c r="I75" s="2"/>
      <c r="J75" s="2"/>
      <c r="K75" s="2"/>
      <c r="L75" s="2"/>
    </row>
    <row r="76" spans="1:12" ht="16.5" x14ac:dyDescent="0.25">
      <c r="A76" s="50"/>
      <c r="B76" s="49"/>
      <c r="C76" s="13" t="s">
        <v>87</v>
      </c>
      <c r="D76" s="10"/>
      <c r="E76" s="10"/>
      <c r="F76" s="10" t="str">
        <f t="shared" si="17"/>
        <v/>
      </c>
      <c r="G76" s="47"/>
      <c r="H76" s="3"/>
      <c r="I76" s="2"/>
      <c r="J76" s="2"/>
      <c r="K76" s="2"/>
      <c r="L76" s="2"/>
    </row>
    <row r="77" spans="1:12" ht="33" x14ac:dyDescent="0.25">
      <c r="A77" s="50"/>
      <c r="B77" s="49"/>
      <c r="C77" s="13" t="s">
        <v>88</v>
      </c>
      <c r="D77" s="10">
        <f>3277.7+D79</f>
        <v>32650.9</v>
      </c>
      <c r="E77" s="10">
        <f>3263.7+E79</f>
        <v>32636.9</v>
      </c>
      <c r="F77" s="10">
        <f t="shared" si="17"/>
        <v>99.957122162023097</v>
      </c>
      <c r="G77" s="47"/>
      <c r="H77" s="3"/>
      <c r="I77" s="2"/>
      <c r="J77" s="2"/>
      <c r="K77" s="2"/>
      <c r="L77" s="2"/>
    </row>
    <row r="78" spans="1:12" ht="132" x14ac:dyDescent="0.25">
      <c r="A78" s="50"/>
      <c r="B78" s="49"/>
      <c r="C78" s="13" t="s">
        <v>89</v>
      </c>
      <c r="D78" s="10">
        <v>2817.1</v>
      </c>
      <c r="E78" s="10">
        <v>2817.1</v>
      </c>
      <c r="F78" s="10">
        <f t="shared" si="17"/>
        <v>100</v>
      </c>
      <c r="G78" s="47"/>
      <c r="H78" s="3"/>
      <c r="I78" s="2"/>
      <c r="J78" s="2"/>
      <c r="K78" s="2"/>
      <c r="L78" s="2"/>
    </row>
    <row r="79" spans="1:12" ht="82.5" x14ac:dyDescent="0.25">
      <c r="A79" s="45"/>
      <c r="B79" s="43"/>
      <c r="C79" s="16" t="s">
        <v>123</v>
      </c>
      <c r="D79" s="10">
        <v>29373.200000000001</v>
      </c>
      <c r="E79" s="10">
        <v>29373.200000000001</v>
      </c>
      <c r="F79" s="10">
        <f t="shared" si="17"/>
        <v>100</v>
      </c>
      <c r="G79" s="48"/>
      <c r="H79" s="3"/>
      <c r="I79" s="2"/>
      <c r="J79" s="2"/>
      <c r="K79" s="2"/>
      <c r="L79" s="2"/>
    </row>
    <row r="80" spans="1:12" ht="35.25" customHeight="1" x14ac:dyDescent="0.25">
      <c r="A80" s="44" t="s">
        <v>125</v>
      </c>
      <c r="B80" s="42" t="s">
        <v>91</v>
      </c>
      <c r="C80" s="13" t="s">
        <v>1</v>
      </c>
      <c r="D80" s="10">
        <f>D81</f>
        <v>97</v>
      </c>
      <c r="E80" s="10">
        <f>E81</f>
        <v>97</v>
      </c>
      <c r="F80" s="10">
        <f t="shared" si="17"/>
        <v>100</v>
      </c>
      <c r="G80" s="53" t="s">
        <v>109</v>
      </c>
      <c r="H80" s="3"/>
      <c r="I80" s="2"/>
      <c r="J80" s="2"/>
      <c r="K80" s="2"/>
      <c r="L80" s="2"/>
    </row>
    <row r="81" spans="1:12" ht="35.25" customHeight="1" x14ac:dyDescent="0.25">
      <c r="A81" s="45"/>
      <c r="B81" s="43"/>
      <c r="C81" s="13" t="s">
        <v>11</v>
      </c>
      <c r="D81" s="10">
        <v>97</v>
      </c>
      <c r="E81" s="10">
        <v>97</v>
      </c>
      <c r="F81" s="10">
        <f t="shared" si="17"/>
        <v>100</v>
      </c>
      <c r="G81" s="54"/>
      <c r="H81" s="3"/>
      <c r="I81" s="2"/>
      <c r="J81" s="2"/>
      <c r="K81" s="2"/>
      <c r="L81" s="2"/>
    </row>
    <row r="82" spans="1:12" ht="16.5" x14ac:dyDescent="0.25">
      <c r="A82" s="11" t="s">
        <v>63</v>
      </c>
      <c r="B82" s="11"/>
      <c r="C82" s="11"/>
      <c r="D82" s="11"/>
      <c r="E82" s="11"/>
      <c r="F82" s="11"/>
      <c r="G82" s="11"/>
      <c r="H82" s="2"/>
      <c r="I82" s="2"/>
      <c r="J82" s="2"/>
      <c r="K82" s="2"/>
      <c r="L82" s="2"/>
    </row>
    <row r="83" spans="1:12" ht="38.25" customHeight="1" x14ac:dyDescent="0.25">
      <c r="A83" s="40" t="s">
        <v>5</v>
      </c>
      <c r="B83" s="38" t="s">
        <v>77</v>
      </c>
      <c r="C83" s="6" t="s">
        <v>1</v>
      </c>
      <c r="D83" s="7">
        <f t="shared" ref="D83:E83" si="18">SUM(D84)</f>
        <v>7268.5</v>
      </c>
      <c r="E83" s="7">
        <f t="shared" si="18"/>
        <v>6578.6</v>
      </c>
      <c r="F83" s="7">
        <f t="shared" si="3"/>
        <v>90.508357983077659</v>
      </c>
      <c r="G83" s="8"/>
      <c r="H83" s="2"/>
      <c r="I83" s="2"/>
      <c r="J83" s="2"/>
      <c r="K83" s="2"/>
      <c r="L83" s="2"/>
    </row>
    <row r="84" spans="1:12" ht="46.5" customHeight="1" x14ac:dyDescent="0.25">
      <c r="A84" s="40"/>
      <c r="B84" s="38"/>
      <c r="C84" s="6" t="s">
        <v>11</v>
      </c>
      <c r="D84" s="7">
        <f>D86+D88</f>
        <v>7268.5</v>
      </c>
      <c r="E84" s="7">
        <f>E86+E88</f>
        <v>6578.6</v>
      </c>
      <c r="F84" s="7">
        <f t="shared" si="3"/>
        <v>90.508357983077659</v>
      </c>
      <c r="G84" s="8"/>
      <c r="H84" s="2"/>
      <c r="I84" s="2"/>
      <c r="J84" s="2"/>
      <c r="K84" s="2"/>
      <c r="L84" s="2"/>
    </row>
    <row r="85" spans="1:12" ht="51" customHeight="1" x14ac:dyDescent="0.25">
      <c r="A85" s="34" t="s">
        <v>6</v>
      </c>
      <c r="B85" s="32" t="s">
        <v>48</v>
      </c>
      <c r="C85" s="9" t="s">
        <v>1</v>
      </c>
      <c r="D85" s="10">
        <f>D86</f>
        <v>3041</v>
      </c>
      <c r="E85" s="10">
        <f>E86</f>
        <v>2671.8</v>
      </c>
      <c r="F85" s="10">
        <f t="shared" si="3"/>
        <v>87.859256823413347</v>
      </c>
      <c r="G85" s="33" t="s">
        <v>92</v>
      </c>
      <c r="H85" s="2"/>
      <c r="I85" s="2"/>
      <c r="J85" s="2"/>
      <c r="K85" s="2"/>
      <c r="L85" s="2"/>
    </row>
    <row r="86" spans="1:12" ht="51" customHeight="1" x14ac:dyDescent="0.25">
      <c r="A86" s="34"/>
      <c r="B86" s="32"/>
      <c r="C86" s="9" t="s">
        <v>11</v>
      </c>
      <c r="D86" s="10">
        <v>3041</v>
      </c>
      <c r="E86" s="10">
        <v>2671.8</v>
      </c>
      <c r="F86" s="10">
        <f t="shared" si="3"/>
        <v>87.859256823413347</v>
      </c>
      <c r="G86" s="33"/>
      <c r="H86" s="2"/>
      <c r="I86" s="2"/>
      <c r="J86" s="2"/>
      <c r="K86" s="2"/>
      <c r="L86" s="2"/>
    </row>
    <row r="87" spans="1:12" ht="80.25" customHeight="1" x14ac:dyDescent="0.25">
      <c r="A87" s="34" t="s">
        <v>73</v>
      </c>
      <c r="B87" s="32" t="s">
        <v>49</v>
      </c>
      <c r="C87" s="9" t="s">
        <v>1</v>
      </c>
      <c r="D87" s="10">
        <f>D88</f>
        <v>4227.5</v>
      </c>
      <c r="E87" s="10">
        <f>E88</f>
        <v>3906.8</v>
      </c>
      <c r="F87" s="10">
        <f t="shared" si="3"/>
        <v>92.413956238911879</v>
      </c>
      <c r="G87" s="33" t="s">
        <v>93</v>
      </c>
      <c r="H87" s="2"/>
      <c r="I87" s="2"/>
      <c r="J87" s="2"/>
      <c r="K87" s="2"/>
      <c r="L87" s="2"/>
    </row>
    <row r="88" spans="1:12" ht="80.25" customHeight="1" x14ac:dyDescent="0.25">
      <c r="A88" s="34"/>
      <c r="B88" s="32"/>
      <c r="C88" s="9" t="s">
        <v>11</v>
      </c>
      <c r="D88" s="10">
        <v>4227.5</v>
      </c>
      <c r="E88" s="10">
        <v>3906.8</v>
      </c>
      <c r="F88" s="10">
        <f t="shared" si="3"/>
        <v>92.413956238911879</v>
      </c>
      <c r="G88" s="33"/>
      <c r="H88" s="2"/>
      <c r="I88" s="2"/>
      <c r="J88" s="2"/>
      <c r="K88" s="2"/>
      <c r="L88" s="2"/>
    </row>
    <row r="89" spans="1:12" ht="16.5" x14ac:dyDescent="0.25">
      <c r="A89" s="11" t="s">
        <v>7</v>
      </c>
      <c r="B89" s="11"/>
      <c r="C89" s="11"/>
      <c r="D89" s="11"/>
      <c r="E89" s="11"/>
      <c r="F89" s="11"/>
      <c r="G89" s="11"/>
      <c r="H89" s="2"/>
      <c r="I89" s="2"/>
      <c r="J89" s="2"/>
      <c r="K89" s="2"/>
      <c r="L89" s="2"/>
    </row>
    <row r="90" spans="1:12" ht="28.5" customHeight="1" x14ac:dyDescent="0.25">
      <c r="A90" s="40" t="s">
        <v>8</v>
      </c>
      <c r="B90" s="38" t="s">
        <v>76</v>
      </c>
      <c r="C90" s="6" t="s">
        <v>1</v>
      </c>
      <c r="D90" s="7">
        <f t="shared" ref="D90:E90" si="19">SUM(D91)</f>
        <v>10659.599999999999</v>
      </c>
      <c r="E90" s="7">
        <f t="shared" si="19"/>
        <v>10659.599999999999</v>
      </c>
      <c r="F90" s="7">
        <f t="shared" si="3"/>
        <v>99.999999999999986</v>
      </c>
      <c r="G90" s="8"/>
      <c r="H90" s="2"/>
      <c r="I90" s="2"/>
      <c r="J90" s="2"/>
      <c r="K90" s="2"/>
      <c r="L90" s="2"/>
    </row>
    <row r="91" spans="1:12" ht="28.5" customHeight="1" x14ac:dyDescent="0.25">
      <c r="A91" s="40"/>
      <c r="B91" s="38"/>
      <c r="C91" s="6" t="s">
        <v>11</v>
      </c>
      <c r="D91" s="7">
        <f>D93+D117</f>
        <v>10659.599999999999</v>
      </c>
      <c r="E91" s="7">
        <f>E93+E117</f>
        <v>10659.599999999999</v>
      </c>
      <c r="F91" s="7">
        <f t="shared" si="3"/>
        <v>99.999999999999986</v>
      </c>
      <c r="G91" s="8"/>
      <c r="H91" s="2"/>
      <c r="I91" s="2"/>
      <c r="J91" s="2"/>
      <c r="K91" s="2"/>
      <c r="L91" s="2"/>
    </row>
    <row r="92" spans="1:12" ht="28.5" customHeight="1" x14ac:dyDescent="0.25">
      <c r="A92" s="34" t="s">
        <v>12</v>
      </c>
      <c r="B92" s="32" t="s">
        <v>102</v>
      </c>
      <c r="C92" s="13" t="s">
        <v>1</v>
      </c>
      <c r="D92" s="10">
        <f>D93</f>
        <v>3668.8</v>
      </c>
      <c r="E92" s="10">
        <f>E93</f>
        <v>3668.8</v>
      </c>
      <c r="F92" s="10">
        <f t="shared" ref="F92:F95" si="20">IF(E92=0,"",E92*100/D92)</f>
        <v>100</v>
      </c>
      <c r="G92" s="33"/>
      <c r="H92" s="2"/>
      <c r="I92" s="2"/>
      <c r="J92" s="2"/>
      <c r="K92" s="2"/>
      <c r="L92" s="2"/>
    </row>
    <row r="93" spans="1:12" ht="28.5" customHeight="1" x14ac:dyDescent="0.25">
      <c r="A93" s="34"/>
      <c r="B93" s="32"/>
      <c r="C93" s="13" t="s">
        <v>11</v>
      </c>
      <c r="D93" s="10">
        <f>D95+D97+D99+D101+D103+D105+D107+D109+D111+D113+D115</f>
        <v>3668.8</v>
      </c>
      <c r="E93" s="10">
        <f>E95+E97+E99+E101+E103+E105+E107+E109+E111+E113+E115</f>
        <v>3668.8</v>
      </c>
      <c r="F93" s="10">
        <f t="shared" si="20"/>
        <v>100</v>
      </c>
      <c r="G93" s="33"/>
      <c r="H93" s="2"/>
      <c r="I93" s="2"/>
      <c r="J93" s="2"/>
      <c r="K93" s="2"/>
      <c r="L93" s="2"/>
    </row>
    <row r="94" spans="1:12" ht="58.5" customHeight="1" x14ac:dyDescent="0.25">
      <c r="A94" s="34" t="s">
        <v>13</v>
      </c>
      <c r="B94" s="32" t="s">
        <v>110</v>
      </c>
      <c r="C94" s="15" t="s">
        <v>1</v>
      </c>
      <c r="D94" s="10">
        <f t="shared" ref="D94:E112" si="21">SUM(D95)</f>
        <v>354</v>
      </c>
      <c r="E94" s="10">
        <f t="shared" si="21"/>
        <v>354</v>
      </c>
      <c r="F94" s="10">
        <f t="shared" si="20"/>
        <v>100</v>
      </c>
      <c r="G94" s="33" t="s">
        <v>111</v>
      </c>
      <c r="H94" s="2"/>
      <c r="I94" s="2"/>
      <c r="J94" s="2"/>
      <c r="K94" s="2"/>
      <c r="L94" s="2"/>
    </row>
    <row r="95" spans="1:12" ht="58.5" customHeight="1" x14ac:dyDescent="0.25">
      <c r="A95" s="34"/>
      <c r="B95" s="32"/>
      <c r="C95" s="15" t="s">
        <v>11</v>
      </c>
      <c r="D95" s="10">
        <v>354</v>
      </c>
      <c r="E95" s="10">
        <v>354</v>
      </c>
      <c r="F95" s="10">
        <f t="shared" si="20"/>
        <v>100</v>
      </c>
      <c r="G95" s="33"/>
      <c r="H95" s="2"/>
      <c r="I95" s="2"/>
      <c r="J95" s="2"/>
      <c r="K95" s="2"/>
      <c r="L95" s="2"/>
    </row>
    <row r="96" spans="1:12" ht="53.25" customHeight="1" x14ac:dyDescent="0.25">
      <c r="A96" s="34" t="s">
        <v>22</v>
      </c>
      <c r="B96" s="32" t="s">
        <v>56</v>
      </c>
      <c r="C96" s="13" t="s">
        <v>1</v>
      </c>
      <c r="D96" s="10">
        <f t="shared" si="21"/>
        <v>177</v>
      </c>
      <c r="E96" s="10">
        <f t="shared" si="21"/>
        <v>177</v>
      </c>
      <c r="F96" s="10">
        <f t="shared" si="3"/>
        <v>100</v>
      </c>
      <c r="G96" s="33" t="s">
        <v>94</v>
      </c>
      <c r="H96" s="2"/>
      <c r="I96" s="2"/>
      <c r="J96" s="2"/>
      <c r="K96" s="2"/>
      <c r="L96" s="2"/>
    </row>
    <row r="97" spans="1:12" ht="53.25" customHeight="1" x14ac:dyDescent="0.25">
      <c r="A97" s="34"/>
      <c r="B97" s="32"/>
      <c r="C97" s="13" t="s">
        <v>11</v>
      </c>
      <c r="D97" s="10">
        <v>177</v>
      </c>
      <c r="E97" s="10">
        <v>177</v>
      </c>
      <c r="F97" s="10">
        <f t="shared" si="3"/>
        <v>100</v>
      </c>
      <c r="G97" s="33"/>
      <c r="H97" s="2"/>
      <c r="I97" s="2"/>
      <c r="J97" s="2"/>
      <c r="K97" s="2"/>
      <c r="L97" s="2"/>
    </row>
    <row r="98" spans="1:12" ht="61.5" customHeight="1" x14ac:dyDescent="0.25">
      <c r="A98" s="34" t="s">
        <v>23</v>
      </c>
      <c r="B98" s="32" t="s">
        <v>51</v>
      </c>
      <c r="C98" s="9" t="s">
        <v>1</v>
      </c>
      <c r="D98" s="10">
        <f t="shared" si="21"/>
        <v>698</v>
      </c>
      <c r="E98" s="10">
        <f t="shared" si="21"/>
        <v>698</v>
      </c>
      <c r="F98" s="10">
        <f t="shared" si="3"/>
        <v>100</v>
      </c>
      <c r="G98" s="33" t="s">
        <v>95</v>
      </c>
      <c r="H98" s="2"/>
      <c r="I98" s="2"/>
      <c r="J98" s="2"/>
      <c r="K98" s="2"/>
      <c r="L98" s="2"/>
    </row>
    <row r="99" spans="1:12" ht="61.5" customHeight="1" x14ac:dyDescent="0.25">
      <c r="A99" s="34"/>
      <c r="B99" s="32"/>
      <c r="C99" s="9" t="s">
        <v>11</v>
      </c>
      <c r="D99" s="10">
        <v>698</v>
      </c>
      <c r="E99" s="10">
        <v>698</v>
      </c>
      <c r="F99" s="10">
        <f t="shared" si="3"/>
        <v>100</v>
      </c>
      <c r="G99" s="33"/>
      <c r="H99" s="2"/>
      <c r="I99" s="2"/>
      <c r="J99" s="2"/>
      <c r="K99" s="2"/>
      <c r="L99" s="2"/>
    </row>
    <row r="100" spans="1:12" ht="65.25" customHeight="1" x14ac:dyDescent="0.25">
      <c r="A100" s="34" t="s">
        <v>24</v>
      </c>
      <c r="B100" s="32" t="s">
        <v>112</v>
      </c>
      <c r="C100" s="15" t="s">
        <v>1</v>
      </c>
      <c r="D100" s="10">
        <f t="shared" si="21"/>
        <v>354</v>
      </c>
      <c r="E100" s="10">
        <f t="shared" si="21"/>
        <v>354</v>
      </c>
      <c r="F100" s="10">
        <f t="shared" ref="F100:F101" si="22">IF(E100=0,"",E100*100/D100)</f>
        <v>100</v>
      </c>
      <c r="G100" s="33" t="s">
        <v>113</v>
      </c>
      <c r="H100" s="2"/>
      <c r="I100" s="2"/>
      <c r="J100" s="2"/>
      <c r="K100" s="2"/>
      <c r="L100" s="2"/>
    </row>
    <row r="101" spans="1:12" ht="65.25" customHeight="1" x14ac:dyDescent="0.25">
      <c r="A101" s="34"/>
      <c r="B101" s="32"/>
      <c r="C101" s="15" t="s">
        <v>11</v>
      </c>
      <c r="D101" s="10">
        <v>354</v>
      </c>
      <c r="E101" s="10">
        <v>354</v>
      </c>
      <c r="F101" s="10">
        <f t="shared" si="22"/>
        <v>100</v>
      </c>
      <c r="G101" s="33"/>
      <c r="H101" s="2"/>
      <c r="I101" s="2"/>
      <c r="J101" s="2"/>
      <c r="K101" s="2"/>
      <c r="L101" s="2"/>
    </row>
    <row r="102" spans="1:12" ht="51" customHeight="1" x14ac:dyDescent="0.25">
      <c r="A102" s="34" t="s">
        <v>25</v>
      </c>
      <c r="B102" s="32" t="s">
        <v>57</v>
      </c>
      <c r="C102" s="13" t="s">
        <v>1</v>
      </c>
      <c r="D102" s="10">
        <f t="shared" si="21"/>
        <v>177</v>
      </c>
      <c r="E102" s="10">
        <f t="shared" si="21"/>
        <v>177</v>
      </c>
      <c r="F102" s="10">
        <f t="shared" si="3"/>
        <v>100</v>
      </c>
      <c r="G102" s="33" t="s">
        <v>96</v>
      </c>
      <c r="H102" s="2"/>
      <c r="I102" s="2"/>
      <c r="J102" s="2"/>
      <c r="K102" s="2"/>
      <c r="L102" s="2"/>
    </row>
    <row r="103" spans="1:12" ht="51" customHeight="1" x14ac:dyDescent="0.25">
      <c r="A103" s="34"/>
      <c r="B103" s="32"/>
      <c r="C103" s="13" t="s">
        <v>11</v>
      </c>
      <c r="D103" s="10">
        <v>177</v>
      </c>
      <c r="E103" s="10">
        <v>177</v>
      </c>
      <c r="F103" s="10">
        <f t="shared" si="3"/>
        <v>100</v>
      </c>
      <c r="G103" s="33"/>
      <c r="H103" s="2"/>
      <c r="I103" s="2"/>
      <c r="J103" s="2"/>
      <c r="K103" s="2"/>
      <c r="L103" s="2"/>
    </row>
    <row r="104" spans="1:12" ht="60.75" customHeight="1" x14ac:dyDescent="0.25">
      <c r="A104" s="34" t="s">
        <v>26</v>
      </c>
      <c r="B104" s="32" t="s">
        <v>52</v>
      </c>
      <c r="C104" s="9" t="s">
        <v>1</v>
      </c>
      <c r="D104" s="10">
        <f t="shared" si="21"/>
        <v>531</v>
      </c>
      <c r="E104" s="10">
        <f t="shared" si="21"/>
        <v>531</v>
      </c>
      <c r="F104" s="10">
        <f t="shared" si="3"/>
        <v>100</v>
      </c>
      <c r="G104" s="33" t="s">
        <v>97</v>
      </c>
      <c r="H104" s="2"/>
      <c r="I104" s="2"/>
      <c r="J104" s="2"/>
      <c r="K104" s="2"/>
      <c r="L104" s="2"/>
    </row>
    <row r="105" spans="1:12" ht="60.75" customHeight="1" x14ac:dyDescent="0.25">
      <c r="A105" s="34"/>
      <c r="B105" s="32"/>
      <c r="C105" s="9" t="s">
        <v>11</v>
      </c>
      <c r="D105" s="10">
        <v>531</v>
      </c>
      <c r="E105" s="10">
        <v>531</v>
      </c>
      <c r="F105" s="10">
        <f t="shared" ref="F105:F141" si="23">IF(E105=0,"",E105*100/D105)</f>
        <v>100</v>
      </c>
      <c r="G105" s="33"/>
      <c r="H105" s="2"/>
      <c r="I105" s="2"/>
      <c r="J105" s="2"/>
      <c r="K105" s="2"/>
      <c r="L105" s="2"/>
    </row>
    <row r="106" spans="1:12" ht="51" customHeight="1" x14ac:dyDescent="0.25">
      <c r="A106" s="34" t="s">
        <v>27</v>
      </c>
      <c r="B106" s="32" t="s">
        <v>53</v>
      </c>
      <c r="C106" s="9" t="s">
        <v>1</v>
      </c>
      <c r="D106" s="10">
        <f t="shared" si="21"/>
        <v>315.8</v>
      </c>
      <c r="E106" s="10">
        <f t="shared" si="21"/>
        <v>315.8</v>
      </c>
      <c r="F106" s="10">
        <f t="shared" si="23"/>
        <v>100</v>
      </c>
      <c r="G106" s="33" t="s">
        <v>98</v>
      </c>
      <c r="H106" s="2"/>
      <c r="I106" s="2"/>
      <c r="J106" s="2"/>
      <c r="K106" s="2"/>
      <c r="L106" s="2"/>
    </row>
    <row r="107" spans="1:12" ht="51" customHeight="1" x14ac:dyDescent="0.25">
      <c r="A107" s="34"/>
      <c r="B107" s="32"/>
      <c r="C107" s="9" t="s">
        <v>11</v>
      </c>
      <c r="D107" s="10">
        <v>315.8</v>
      </c>
      <c r="E107" s="10">
        <v>315.8</v>
      </c>
      <c r="F107" s="10">
        <f t="shared" si="23"/>
        <v>100</v>
      </c>
      <c r="G107" s="33"/>
      <c r="H107" s="2"/>
      <c r="I107" s="2"/>
      <c r="J107" s="2"/>
      <c r="K107" s="2"/>
      <c r="L107" s="2"/>
    </row>
    <row r="108" spans="1:12" ht="53.25" customHeight="1" x14ac:dyDescent="0.25">
      <c r="A108" s="34" t="s">
        <v>28</v>
      </c>
      <c r="B108" s="32" t="s">
        <v>54</v>
      </c>
      <c r="C108" s="9" t="s">
        <v>1</v>
      </c>
      <c r="D108" s="10">
        <f t="shared" si="21"/>
        <v>354</v>
      </c>
      <c r="E108" s="10">
        <f t="shared" si="21"/>
        <v>354</v>
      </c>
      <c r="F108" s="10">
        <f t="shared" si="23"/>
        <v>100</v>
      </c>
      <c r="G108" s="33" t="s">
        <v>99</v>
      </c>
      <c r="H108" s="2"/>
      <c r="I108" s="2"/>
      <c r="J108" s="2"/>
      <c r="K108" s="2"/>
      <c r="L108" s="2"/>
    </row>
    <row r="109" spans="1:12" ht="53.25" customHeight="1" x14ac:dyDescent="0.25">
      <c r="A109" s="34"/>
      <c r="B109" s="32"/>
      <c r="C109" s="9" t="s">
        <v>11</v>
      </c>
      <c r="D109" s="10">
        <v>354</v>
      </c>
      <c r="E109" s="10">
        <v>354</v>
      </c>
      <c r="F109" s="10">
        <f t="shared" si="23"/>
        <v>100</v>
      </c>
      <c r="G109" s="33"/>
      <c r="H109" s="2"/>
      <c r="I109" s="2"/>
      <c r="J109" s="2"/>
      <c r="K109" s="2"/>
      <c r="L109" s="2"/>
    </row>
    <row r="110" spans="1:12" ht="48.75" customHeight="1" x14ac:dyDescent="0.25">
      <c r="A110" s="34" t="s">
        <v>114</v>
      </c>
      <c r="B110" s="32" t="s">
        <v>55</v>
      </c>
      <c r="C110" s="9" t="s">
        <v>1</v>
      </c>
      <c r="D110" s="10">
        <f t="shared" si="21"/>
        <v>177</v>
      </c>
      <c r="E110" s="10">
        <f t="shared" si="21"/>
        <v>177</v>
      </c>
      <c r="F110" s="10">
        <f t="shared" si="23"/>
        <v>100</v>
      </c>
      <c r="G110" s="33" t="s">
        <v>100</v>
      </c>
      <c r="H110" s="2"/>
      <c r="I110" s="2"/>
      <c r="J110" s="2"/>
      <c r="K110" s="2"/>
      <c r="L110" s="2"/>
    </row>
    <row r="111" spans="1:12" ht="48.75" customHeight="1" x14ac:dyDescent="0.25">
      <c r="A111" s="34"/>
      <c r="B111" s="32"/>
      <c r="C111" s="9" t="s">
        <v>11</v>
      </c>
      <c r="D111" s="10">
        <v>177</v>
      </c>
      <c r="E111" s="10">
        <v>177</v>
      </c>
      <c r="F111" s="10">
        <f t="shared" si="23"/>
        <v>100</v>
      </c>
      <c r="G111" s="33"/>
      <c r="H111" s="2"/>
      <c r="I111" s="2"/>
      <c r="J111" s="2"/>
      <c r="K111" s="2"/>
      <c r="L111" s="2"/>
    </row>
    <row r="112" spans="1:12" ht="46.5" customHeight="1" x14ac:dyDescent="0.25">
      <c r="A112" s="34" t="s">
        <v>126</v>
      </c>
      <c r="B112" s="32" t="s">
        <v>127</v>
      </c>
      <c r="C112" s="16" t="s">
        <v>1</v>
      </c>
      <c r="D112" s="10">
        <f t="shared" si="21"/>
        <v>177</v>
      </c>
      <c r="E112" s="10">
        <f t="shared" si="21"/>
        <v>177</v>
      </c>
      <c r="F112" s="10">
        <f t="shared" ref="F112:F115" si="24">IF(E112=0,"",E112*100/D112)</f>
        <v>100</v>
      </c>
      <c r="G112" s="33" t="s">
        <v>128</v>
      </c>
      <c r="H112" s="2"/>
      <c r="I112" s="2"/>
      <c r="J112" s="2"/>
      <c r="K112" s="2"/>
      <c r="L112" s="2"/>
    </row>
    <row r="113" spans="1:12" ht="46.5" customHeight="1" x14ac:dyDescent="0.25">
      <c r="A113" s="34"/>
      <c r="B113" s="32"/>
      <c r="C113" s="16" t="s">
        <v>11</v>
      </c>
      <c r="D113" s="10">
        <v>177</v>
      </c>
      <c r="E113" s="10">
        <v>177</v>
      </c>
      <c r="F113" s="10">
        <f t="shared" si="24"/>
        <v>100</v>
      </c>
      <c r="G113" s="33"/>
      <c r="H113" s="2"/>
      <c r="I113" s="2"/>
      <c r="J113" s="2"/>
      <c r="K113" s="2"/>
      <c r="L113" s="2"/>
    </row>
    <row r="114" spans="1:12" ht="60.75" customHeight="1" x14ac:dyDescent="0.25">
      <c r="A114" s="34" t="s">
        <v>129</v>
      </c>
      <c r="B114" s="32" t="s">
        <v>130</v>
      </c>
      <c r="C114" s="13" t="s">
        <v>1</v>
      </c>
      <c r="D114" s="10">
        <f>D115</f>
        <v>354</v>
      </c>
      <c r="E114" s="10">
        <f>E115</f>
        <v>354</v>
      </c>
      <c r="F114" s="10">
        <f t="shared" si="24"/>
        <v>100</v>
      </c>
      <c r="G114" s="33" t="s">
        <v>131</v>
      </c>
      <c r="H114" s="2"/>
      <c r="I114" s="2"/>
      <c r="J114" s="2"/>
      <c r="K114" s="2"/>
      <c r="L114" s="2"/>
    </row>
    <row r="115" spans="1:12" ht="60.75" customHeight="1" x14ac:dyDescent="0.25">
      <c r="A115" s="34"/>
      <c r="B115" s="32"/>
      <c r="C115" s="13" t="s">
        <v>11</v>
      </c>
      <c r="D115" s="10">
        <v>354</v>
      </c>
      <c r="E115" s="10">
        <v>354</v>
      </c>
      <c r="F115" s="10">
        <f t="shared" si="24"/>
        <v>100</v>
      </c>
      <c r="G115" s="33"/>
      <c r="H115" s="2"/>
      <c r="I115" s="2"/>
      <c r="J115" s="2"/>
      <c r="K115" s="2"/>
      <c r="L115" s="2"/>
    </row>
    <row r="116" spans="1:12" ht="22.5" customHeight="1" x14ac:dyDescent="0.25">
      <c r="A116" s="34" t="s">
        <v>9</v>
      </c>
      <c r="B116" s="32" t="s">
        <v>14</v>
      </c>
      <c r="C116" s="9" t="s">
        <v>1</v>
      </c>
      <c r="D116" s="10">
        <f t="shared" ref="D116:E116" si="25">SUM(D117)</f>
        <v>6990.7999999999993</v>
      </c>
      <c r="E116" s="10">
        <f t="shared" si="25"/>
        <v>6990.7999999999993</v>
      </c>
      <c r="F116" s="10">
        <f t="shared" si="23"/>
        <v>100</v>
      </c>
      <c r="G116" s="33"/>
      <c r="H116" s="2"/>
      <c r="I116" s="2"/>
      <c r="J116" s="2"/>
      <c r="K116" s="2"/>
      <c r="L116" s="2"/>
    </row>
    <row r="117" spans="1:12" ht="22.5" customHeight="1" x14ac:dyDescent="0.25">
      <c r="A117" s="34"/>
      <c r="B117" s="35"/>
      <c r="C117" s="9" t="s">
        <v>11</v>
      </c>
      <c r="D117" s="10">
        <f>D119+D121+D123+D125</f>
        <v>6990.7999999999993</v>
      </c>
      <c r="E117" s="10">
        <f>E119+E121+E123+E125</f>
        <v>6990.7999999999993</v>
      </c>
      <c r="F117" s="10">
        <f t="shared" si="23"/>
        <v>100</v>
      </c>
      <c r="G117" s="33"/>
      <c r="H117" s="2"/>
      <c r="I117" s="2"/>
      <c r="J117" s="2"/>
      <c r="K117" s="2"/>
      <c r="L117" s="2"/>
    </row>
    <row r="118" spans="1:12" ht="39.75" customHeight="1" x14ac:dyDescent="0.25">
      <c r="A118" s="34" t="s">
        <v>29</v>
      </c>
      <c r="B118" s="32" t="s">
        <v>14</v>
      </c>
      <c r="C118" s="9" t="s">
        <v>1</v>
      </c>
      <c r="D118" s="10">
        <f t="shared" ref="D118:E118" si="26">SUM(D119)</f>
        <v>598</v>
      </c>
      <c r="E118" s="10">
        <f t="shared" si="26"/>
        <v>598</v>
      </c>
      <c r="F118" s="10">
        <f t="shared" si="23"/>
        <v>100</v>
      </c>
      <c r="G118" s="33" t="s">
        <v>115</v>
      </c>
      <c r="H118" s="2"/>
      <c r="I118" s="2"/>
      <c r="J118" s="2"/>
      <c r="K118" s="2"/>
      <c r="L118" s="2"/>
    </row>
    <row r="119" spans="1:12" ht="39.75" customHeight="1" x14ac:dyDescent="0.25">
      <c r="A119" s="34"/>
      <c r="B119" s="35"/>
      <c r="C119" s="9" t="s">
        <v>11</v>
      </c>
      <c r="D119" s="10">
        <v>598</v>
      </c>
      <c r="E119" s="10">
        <v>598</v>
      </c>
      <c r="F119" s="10">
        <f t="shared" si="23"/>
        <v>100</v>
      </c>
      <c r="G119" s="33"/>
      <c r="H119" s="2"/>
      <c r="I119" s="2"/>
      <c r="J119" s="2"/>
      <c r="K119" s="2"/>
      <c r="L119" s="2"/>
    </row>
    <row r="120" spans="1:12" ht="45.75" customHeight="1" x14ac:dyDescent="0.25">
      <c r="A120" s="34" t="s">
        <v>30</v>
      </c>
      <c r="B120" s="32" t="s">
        <v>116</v>
      </c>
      <c r="C120" s="15" t="s">
        <v>1</v>
      </c>
      <c r="D120" s="10">
        <f t="shared" ref="D120:E122" si="27">SUM(D121)</f>
        <v>2980.6</v>
      </c>
      <c r="E120" s="10">
        <f t="shared" si="27"/>
        <v>2980.6</v>
      </c>
      <c r="F120" s="10">
        <f t="shared" ref="F120:F121" si="28">IF(E120=0,"",E120*100/D120)</f>
        <v>100</v>
      </c>
      <c r="G120" s="33" t="s">
        <v>117</v>
      </c>
      <c r="H120" s="2"/>
      <c r="I120" s="2"/>
      <c r="J120" s="2"/>
      <c r="K120" s="2"/>
      <c r="L120" s="2"/>
    </row>
    <row r="121" spans="1:12" ht="45.75" customHeight="1" x14ac:dyDescent="0.25">
      <c r="A121" s="34"/>
      <c r="B121" s="35"/>
      <c r="C121" s="15" t="s">
        <v>11</v>
      </c>
      <c r="D121" s="10">
        <v>2980.6</v>
      </c>
      <c r="E121" s="10">
        <v>2980.6</v>
      </c>
      <c r="F121" s="10">
        <f t="shared" si="28"/>
        <v>100</v>
      </c>
      <c r="G121" s="33"/>
      <c r="H121" s="2"/>
      <c r="I121" s="2"/>
      <c r="J121" s="2"/>
      <c r="K121" s="2"/>
      <c r="L121" s="2"/>
    </row>
    <row r="122" spans="1:12" ht="47.25" customHeight="1" x14ac:dyDescent="0.25">
      <c r="A122" s="34" t="s">
        <v>31</v>
      </c>
      <c r="B122" s="32" t="s">
        <v>43</v>
      </c>
      <c r="C122" s="9" t="s">
        <v>1</v>
      </c>
      <c r="D122" s="10">
        <f t="shared" si="27"/>
        <v>520.79999999999995</v>
      </c>
      <c r="E122" s="10">
        <f t="shared" si="27"/>
        <v>520.79999999999995</v>
      </c>
      <c r="F122" s="10">
        <f t="shared" si="23"/>
        <v>100</v>
      </c>
      <c r="G122" s="33" t="s">
        <v>103</v>
      </c>
      <c r="H122" s="2"/>
      <c r="I122" s="2"/>
      <c r="J122" s="2"/>
      <c r="K122" s="2"/>
      <c r="L122" s="2"/>
    </row>
    <row r="123" spans="1:12" ht="47.25" customHeight="1" x14ac:dyDescent="0.25">
      <c r="A123" s="34"/>
      <c r="B123" s="35"/>
      <c r="C123" s="9" t="s">
        <v>11</v>
      </c>
      <c r="D123" s="10">
        <v>520.79999999999995</v>
      </c>
      <c r="E123" s="10">
        <v>520.79999999999995</v>
      </c>
      <c r="F123" s="10">
        <f t="shared" si="23"/>
        <v>100</v>
      </c>
      <c r="G123" s="33"/>
      <c r="H123" s="2"/>
      <c r="I123" s="2"/>
      <c r="J123" s="2"/>
      <c r="K123" s="2"/>
      <c r="L123" s="2"/>
    </row>
    <row r="124" spans="1:12" ht="37.5" customHeight="1" x14ac:dyDescent="0.25">
      <c r="A124" s="34" t="s">
        <v>118</v>
      </c>
      <c r="B124" s="32" t="s">
        <v>42</v>
      </c>
      <c r="C124" s="9" t="s">
        <v>1</v>
      </c>
      <c r="D124" s="10">
        <f t="shared" ref="D124:E124" si="29">SUM(D125)</f>
        <v>2891.4</v>
      </c>
      <c r="E124" s="10">
        <f t="shared" si="29"/>
        <v>2891.4</v>
      </c>
      <c r="F124" s="10">
        <f t="shared" si="23"/>
        <v>100</v>
      </c>
      <c r="G124" s="33" t="s">
        <v>104</v>
      </c>
      <c r="H124" s="2"/>
      <c r="I124" s="2"/>
      <c r="J124" s="2"/>
      <c r="K124" s="2"/>
      <c r="L124" s="2"/>
    </row>
    <row r="125" spans="1:12" ht="37.5" customHeight="1" x14ac:dyDescent="0.25">
      <c r="A125" s="34"/>
      <c r="B125" s="35"/>
      <c r="C125" s="9" t="s">
        <v>11</v>
      </c>
      <c r="D125" s="10">
        <v>2891.4</v>
      </c>
      <c r="E125" s="10">
        <v>2891.4</v>
      </c>
      <c r="F125" s="10">
        <f t="shared" si="23"/>
        <v>100</v>
      </c>
      <c r="G125" s="33"/>
      <c r="H125" s="2"/>
      <c r="I125" s="2"/>
      <c r="J125" s="2"/>
      <c r="K125" s="2"/>
      <c r="L125" s="2"/>
    </row>
    <row r="126" spans="1:12" ht="20.25" customHeight="1" x14ac:dyDescent="0.25">
      <c r="A126" s="11" t="s">
        <v>15</v>
      </c>
      <c r="B126" s="11"/>
      <c r="C126" s="11"/>
      <c r="D126" s="11"/>
      <c r="E126" s="11"/>
      <c r="F126" s="11"/>
      <c r="G126" s="11"/>
      <c r="H126" s="2"/>
      <c r="I126" s="2"/>
      <c r="J126" s="2"/>
      <c r="K126" s="2"/>
      <c r="L126" s="2"/>
    </row>
    <row r="127" spans="1:12" ht="28.5" customHeight="1" x14ac:dyDescent="0.25">
      <c r="A127" s="36" t="s">
        <v>16</v>
      </c>
      <c r="B127" s="38" t="s">
        <v>75</v>
      </c>
      <c r="C127" s="6" t="s">
        <v>1</v>
      </c>
      <c r="D127" s="7">
        <f t="shared" ref="D127:E127" si="30">SUM(D128)</f>
        <v>200</v>
      </c>
      <c r="E127" s="7">
        <f t="shared" si="30"/>
        <v>200</v>
      </c>
      <c r="F127" s="7">
        <f t="shared" si="23"/>
        <v>100</v>
      </c>
      <c r="G127" s="8"/>
      <c r="H127" s="2"/>
      <c r="I127" s="2"/>
      <c r="J127" s="2"/>
      <c r="K127" s="2"/>
      <c r="L127" s="2"/>
    </row>
    <row r="128" spans="1:12" ht="43.5" customHeight="1" x14ac:dyDescent="0.25">
      <c r="A128" s="37"/>
      <c r="B128" s="38"/>
      <c r="C128" s="6" t="s">
        <v>11</v>
      </c>
      <c r="D128" s="7">
        <f t="shared" ref="D128" si="31">SUM(D130)</f>
        <v>200</v>
      </c>
      <c r="E128" s="7">
        <f t="shared" ref="E128" si="32">SUM(E130)</f>
        <v>200</v>
      </c>
      <c r="F128" s="7">
        <f t="shared" si="23"/>
        <v>100</v>
      </c>
      <c r="G128" s="8"/>
      <c r="H128" s="2"/>
      <c r="I128" s="2"/>
      <c r="J128" s="2"/>
      <c r="K128" s="2"/>
      <c r="L128" s="2"/>
    </row>
    <row r="129" spans="1:12" ht="26.25" customHeight="1" x14ac:dyDescent="0.25">
      <c r="A129" s="51" t="s">
        <v>17</v>
      </c>
      <c r="B129" s="32" t="s">
        <v>18</v>
      </c>
      <c r="C129" s="9" t="s">
        <v>1</v>
      </c>
      <c r="D129" s="10">
        <f t="shared" ref="D129:E129" si="33">SUM(D130)</f>
        <v>200</v>
      </c>
      <c r="E129" s="10">
        <f t="shared" si="33"/>
        <v>200</v>
      </c>
      <c r="F129" s="10">
        <f t="shared" si="23"/>
        <v>100</v>
      </c>
      <c r="G129" s="33"/>
      <c r="H129" s="2"/>
      <c r="I129" s="2"/>
      <c r="J129" s="2"/>
      <c r="K129" s="2"/>
      <c r="L129" s="2"/>
    </row>
    <row r="130" spans="1:12" ht="26.25" customHeight="1" x14ac:dyDescent="0.25">
      <c r="A130" s="52"/>
      <c r="B130" s="32"/>
      <c r="C130" s="9" t="s">
        <v>11</v>
      </c>
      <c r="D130" s="10">
        <v>200</v>
      </c>
      <c r="E130" s="10">
        <v>200</v>
      </c>
      <c r="F130" s="10">
        <f t="shared" si="23"/>
        <v>100</v>
      </c>
      <c r="G130" s="33"/>
      <c r="H130" s="2"/>
      <c r="I130" s="2"/>
      <c r="J130" s="2"/>
      <c r="K130" s="2"/>
      <c r="L130" s="2"/>
    </row>
    <row r="131" spans="1:12" ht="36" customHeight="1" x14ac:dyDescent="0.25">
      <c r="A131" s="36" t="s">
        <v>19</v>
      </c>
      <c r="B131" s="38" t="s">
        <v>74</v>
      </c>
      <c r="C131" s="6" t="s">
        <v>1</v>
      </c>
      <c r="D131" s="7">
        <f t="shared" ref="D131:E131" si="34">SUM(D132)</f>
        <v>140</v>
      </c>
      <c r="E131" s="7">
        <f t="shared" si="34"/>
        <v>52.1</v>
      </c>
      <c r="F131" s="7">
        <f t="shared" si="23"/>
        <v>37.214285714285715</v>
      </c>
      <c r="G131" s="8"/>
      <c r="H131" s="2"/>
      <c r="I131" s="2"/>
      <c r="J131" s="2"/>
      <c r="K131" s="2"/>
      <c r="L131" s="2"/>
    </row>
    <row r="132" spans="1:12" ht="33.75" customHeight="1" x14ac:dyDescent="0.25">
      <c r="A132" s="37"/>
      <c r="B132" s="38"/>
      <c r="C132" s="6" t="s">
        <v>11</v>
      </c>
      <c r="D132" s="7">
        <f t="shared" ref="D132" si="35">SUM(D134)</f>
        <v>140</v>
      </c>
      <c r="E132" s="7">
        <f t="shared" ref="E132" si="36">SUM(E134)</f>
        <v>52.1</v>
      </c>
      <c r="F132" s="7">
        <f t="shared" si="23"/>
        <v>37.214285714285715</v>
      </c>
      <c r="G132" s="8"/>
      <c r="H132" s="2"/>
      <c r="I132" s="2"/>
      <c r="J132" s="2"/>
      <c r="K132" s="2"/>
      <c r="L132" s="2"/>
    </row>
    <row r="133" spans="1:12" ht="28.5" customHeight="1" x14ac:dyDescent="0.25">
      <c r="A133" s="51" t="s">
        <v>20</v>
      </c>
      <c r="B133" s="32" t="s">
        <v>21</v>
      </c>
      <c r="C133" s="9" t="s">
        <v>1</v>
      </c>
      <c r="D133" s="10">
        <f t="shared" ref="D133:E133" si="37">SUM(D134)</f>
        <v>140</v>
      </c>
      <c r="E133" s="10">
        <f t="shared" si="37"/>
        <v>52.1</v>
      </c>
      <c r="F133" s="10">
        <f t="shared" si="23"/>
        <v>37.214285714285715</v>
      </c>
      <c r="G133" s="33"/>
      <c r="H133" s="2"/>
      <c r="I133" s="2"/>
      <c r="J133" s="2"/>
      <c r="K133" s="2"/>
      <c r="L133" s="2"/>
    </row>
    <row r="134" spans="1:12" ht="28.5" customHeight="1" x14ac:dyDescent="0.25">
      <c r="A134" s="52"/>
      <c r="B134" s="32"/>
      <c r="C134" s="9" t="s">
        <v>11</v>
      </c>
      <c r="D134" s="10">
        <v>140</v>
      </c>
      <c r="E134" s="10">
        <v>52.1</v>
      </c>
      <c r="F134" s="10">
        <f t="shared" si="23"/>
        <v>37.214285714285715</v>
      </c>
      <c r="G134" s="33"/>
      <c r="H134" s="2"/>
      <c r="I134" s="2"/>
      <c r="J134" s="2"/>
      <c r="K134" s="2"/>
      <c r="L134" s="2"/>
    </row>
    <row r="135" spans="1:12" ht="16.5" x14ac:dyDescent="0.25">
      <c r="A135" s="34"/>
      <c r="B135" s="32" t="s">
        <v>10</v>
      </c>
      <c r="C135" s="13" t="s">
        <v>1</v>
      </c>
      <c r="D135" s="10">
        <f>D136+D137</f>
        <v>311945.60000000003</v>
      </c>
      <c r="E135" s="10">
        <f>E136+E137</f>
        <v>254633.3</v>
      </c>
      <c r="F135" s="10">
        <f t="shared" si="23"/>
        <v>81.62746966137685</v>
      </c>
      <c r="G135" s="29"/>
      <c r="H135" s="2"/>
      <c r="I135" s="2"/>
      <c r="J135" s="2"/>
      <c r="K135" s="2"/>
      <c r="L135" s="2"/>
    </row>
    <row r="136" spans="1:12" ht="33" x14ac:dyDescent="0.25">
      <c r="A136" s="34"/>
      <c r="B136" s="32"/>
      <c r="C136" s="13" t="s">
        <v>86</v>
      </c>
      <c r="D136" s="10">
        <f>D20</f>
        <v>38908.9</v>
      </c>
      <c r="E136" s="10">
        <f>E20</f>
        <v>38586.199999999997</v>
      </c>
      <c r="F136" s="10">
        <f t="shared" si="23"/>
        <v>99.170626771766848</v>
      </c>
      <c r="G136" s="29"/>
      <c r="H136" s="2"/>
      <c r="I136" s="2"/>
      <c r="J136" s="2"/>
      <c r="K136" s="2"/>
      <c r="L136" s="2"/>
    </row>
    <row r="137" spans="1:12" ht="33" x14ac:dyDescent="0.25">
      <c r="A137" s="34"/>
      <c r="B137" s="32"/>
      <c r="C137" s="13" t="s">
        <v>101</v>
      </c>
      <c r="D137" s="10">
        <f>D139+D140</f>
        <v>273036.7</v>
      </c>
      <c r="E137" s="10">
        <f>E139+E140</f>
        <v>216047.1</v>
      </c>
      <c r="F137" s="10">
        <f t="shared" si="23"/>
        <v>79.127494582230156</v>
      </c>
      <c r="G137" s="29"/>
      <c r="H137" s="2"/>
      <c r="I137" s="2"/>
      <c r="J137" s="2"/>
      <c r="K137" s="2"/>
      <c r="L137" s="2"/>
    </row>
    <row r="138" spans="1:12" ht="16.5" x14ac:dyDescent="0.25">
      <c r="A138" s="34"/>
      <c r="B138" s="32"/>
      <c r="C138" s="13" t="s">
        <v>87</v>
      </c>
      <c r="D138" s="10"/>
      <c r="E138" s="10"/>
      <c r="F138" s="10" t="str">
        <f t="shared" si="23"/>
        <v/>
      </c>
      <c r="G138" s="29"/>
      <c r="H138" s="2"/>
      <c r="I138" s="2"/>
      <c r="J138" s="2"/>
      <c r="K138" s="2"/>
      <c r="L138" s="2"/>
    </row>
    <row r="139" spans="1:12" ht="33" x14ac:dyDescent="0.25">
      <c r="A139" s="34"/>
      <c r="B139" s="32"/>
      <c r="C139" s="13" t="s">
        <v>88</v>
      </c>
      <c r="D139" s="10">
        <f>D23+D84+D91+D128+D132</f>
        <v>268713.40000000002</v>
      </c>
      <c r="E139" s="10">
        <f>E23+E84+E91+E128+E132</f>
        <v>211759.7</v>
      </c>
      <c r="F139" s="10">
        <f t="shared" si="23"/>
        <v>78.805039123467594</v>
      </c>
      <c r="G139" s="29"/>
      <c r="H139" s="2"/>
      <c r="I139" s="2"/>
      <c r="J139" s="2"/>
      <c r="K139" s="2"/>
      <c r="L139" s="2"/>
    </row>
    <row r="140" spans="1:12" ht="132" x14ac:dyDescent="0.25">
      <c r="A140" s="34"/>
      <c r="B140" s="32"/>
      <c r="C140" s="13" t="s">
        <v>89</v>
      </c>
      <c r="D140" s="10">
        <f>D24</f>
        <v>4323.3</v>
      </c>
      <c r="E140" s="10">
        <f>E24</f>
        <v>4287.3999999999996</v>
      </c>
      <c r="F140" s="10">
        <f t="shared" si="23"/>
        <v>99.169615802743252</v>
      </c>
      <c r="G140" s="29"/>
      <c r="H140" s="2"/>
      <c r="I140" s="2"/>
      <c r="J140" s="2"/>
      <c r="K140" s="2"/>
      <c r="L140" s="2"/>
    </row>
    <row r="141" spans="1:12" ht="49.5" x14ac:dyDescent="0.25">
      <c r="A141" s="34"/>
      <c r="B141" s="32"/>
      <c r="C141" s="13" t="s">
        <v>46</v>
      </c>
      <c r="D141" s="10">
        <f>D25</f>
        <v>213986.2</v>
      </c>
      <c r="E141" s="10">
        <f>E25</f>
        <v>157824.19999999998</v>
      </c>
      <c r="F141" s="10">
        <f t="shared" si="23"/>
        <v>73.754382291942179</v>
      </c>
      <c r="G141" s="29"/>
      <c r="H141" s="2"/>
      <c r="I141" s="2"/>
      <c r="J141" s="2"/>
      <c r="K141" s="2"/>
      <c r="L141" s="2"/>
    </row>
    <row r="142" spans="1:12" ht="16.5" x14ac:dyDescent="0.25">
      <c r="A142" s="19"/>
      <c r="B142" s="20"/>
      <c r="C142" s="20"/>
      <c r="D142" s="21"/>
      <c r="E142" s="21"/>
      <c r="F142" s="21"/>
      <c r="G142" s="22"/>
      <c r="H142" s="2"/>
      <c r="I142" s="2"/>
      <c r="J142" s="2"/>
      <c r="K142" s="2"/>
      <c r="L142" s="2"/>
    </row>
    <row r="143" spans="1:12" ht="37.5" customHeight="1" x14ac:dyDescent="0.25">
      <c r="A143" s="27" t="s">
        <v>138</v>
      </c>
      <c r="B143" s="27"/>
      <c r="C143" s="27"/>
      <c r="D143" s="27"/>
      <c r="E143" s="17"/>
      <c r="F143" s="17"/>
      <c r="G143" s="18" t="s">
        <v>132</v>
      </c>
    </row>
    <row r="144" spans="1:12" ht="18.75" x14ac:dyDescent="0.25">
      <c r="A144" s="17"/>
      <c r="B144" s="17"/>
      <c r="C144" s="17"/>
      <c r="D144" s="17"/>
      <c r="E144" s="17"/>
      <c r="F144" s="17"/>
      <c r="G144" s="18"/>
    </row>
    <row r="145" spans="1:7" ht="18.75" x14ac:dyDescent="0.25">
      <c r="A145" s="28" t="s">
        <v>133</v>
      </c>
      <c r="B145" s="28"/>
      <c r="C145" s="28"/>
      <c r="D145" s="28"/>
      <c r="E145" s="17"/>
      <c r="F145" s="17"/>
      <c r="G145" s="18" t="s">
        <v>134</v>
      </c>
    </row>
    <row r="146" spans="1:7" ht="18.75" x14ac:dyDescent="0.25">
      <c r="A146" s="17"/>
      <c r="B146" s="17"/>
      <c r="C146" s="17"/>
      <c r="D146" s="17"/>
      <c r="E146" s="17"/>
      <c r="F146" s="17"/>
      <c r="G146" s="18"/>
    </row>
    <row r="147" spans="1:7" ht="38.25" customHeight="1" x14ac:dyDescent="0.25">
      <c r="A147" s="27" t="s">
        <v>139</v>
      </c>
      <c r="B147" s="27"/>
      <c r="C147" s="27"/>
      <c r="D147" s="27"/>
      <c r="E147" s="17"/>
      <c r="F147" s="17"/>
      <c r="G147" s="18" t="s">
        <v>135</v>
      </c>
    </row>
    <row r="148" spans="1:7" ht="18.75" x14ac:dyDescent="0.25">
      <c r="A148" s="17"/>
      <c r="B148" s="17"/>
      <c r="C148" s="17"/>
      <c r="D148" s="17"/>
      <c r="E148" s="17"/>
      <c r="F148" s="17"/>
      <c r="G148" s="18"/>
    </row>
    <row r="149" spans="1:7" ht="40.5" customHeight="1" x14ac:dyDescent="0.25">
      <c r="A149" s="27" t="s">
        <v>150</v>
      </c>
      <c r="B149" s="27"/>
      <c r="C149" s="27"/>
      <c r="D149" s="17"/>
      <c r="E149" s="17"/>
      <c r="F149" s="17"/>
      <c r="G149" s="18" t="s">
        <v>151</v>
      </c>
    </row>
    <row r="150" spans="1:7" ht="18.75" x14ac:dyDescent="0.25">
      <c r="A150" s="17"/>
      <c r="B150" s="17"/>
      <c r="C150" s="17"/>
      <c r="D150" s="17"/>
      <c r="E150" s="17"/>
      <c r="F150" s="17"/>
      <c r="G150" s="18"/>
    </row>
    <row r="151" spans="1:7" ht="18.75" x14ac:dyDescent="0.25">
      <c r="A151" s="17"/>
      <c r="B151" s="17"/>
      <c r="C151" s="17"/>
      <c r="D151" s="17"/>
      <c r="E151" s="17"/>
      <c r="F151" s="17"/>
      <c r="G151" s="18"/>
    </row>
    <row r="152" spans="1:7" ht="18.75" x14ac:dyDescent="0.25">
      <c r="A152" s="17" t="s">
        <v>136</v>
      </c>
      <c r="B152" s="17"/>
      <c r="C152" s="17"/>
      <c r="D152" s="17"/>
      <c r="E152" s="17"/>
      <c r="F152" s="17"/>
      <c r="G152" s="18"/>
    </row>
    <row r="153" spans="1:7" ht="18.75" x14ac:dyDescent="0.25">
      <c r="A153" s="17" t="s">
        <v>137</v>
      </c>
      <c r="B153" s="17"/>
      <c r="C153" s="17"/>
      <c r="D153" s="17"/>
      <c r="E153" s="17"/>
      <c r="F153" s="17"/>
      <c r="G153" s="18"/>
    </row>
  </sheetData>
  <mergeCells count="146">
    <mergeCell ref="A149:C149"/>
    <mergeCell ref="A29:A31"/>
    <mergeCell ref="B29:B31"/>
    <mergeCell ref="G29:G31"/>
    <mergeCell ref="A57:A59"/>
    <mergeCell ref="B57:B59"/>
    <mergeCell ref="G57:G59"/>
    <mergeCell ref="A66:A72"/>
    <mergeCell ref="B66:B72"/>
    <mergeCell ref="G66:G72"/>
    <mergeCell ref="G32:G34"/>
    <mergeCell ref="G60:G62"/>
    <mergeCell ref="G44:G46"/>
    <mergeCell ref="G92:G93"/>
    <mergeCell ref="G41:G43"/>
    <mergeCell ref="A104:A105"/>
    <mergeCell ref="A85:A86"/>
    <mergeCell ref="B85:B86"/>
    <mergeCell ref="B87:B88"/>
    <mergeCell ref="A90:A91"/>
    <mergeCell ref="B90:B91"/>
    <mergeCell ref="A92:A93"/>
    <mergeCell ref="B63:B65"/>
    <mergeCell ref="G116:G117"/>
    <mergeCell ref="G118:G119"/>
    <mergeCell ref="G63:G65"/>
    <mergeCell ref="G80:G81"/>
    <mergeCell ref="A49:A50"/>
    <mergeCell ref="B49:B50"/>
    <mergeCell ref="G49:G50"/>
    <mergeCell ref="A54:A56"/>
    <mergeCell ref="B54:B56"/>
    <mergeCell ref="G54:G56"/>
    <mergeCell ref="A94:A95"/>
    <mergeCell ref="B94:B95"/>
    <mergeCell ref="G94:G95"/>
    <mergeCell ref="G98:G99"/>
    <mergeCell ref="G102:G103"/>
    <mergeCell ref="B98:B99"/>
    <mergeCell ref="G100:G101"/>
    <mergeCell ref="A98:A99"/>
    <mergeCell ref="B100:B101"/>
    <mergeCell ref="A100:A101"/>
    <mergeCell ref="A102:A103"/>
    <mergeCell ref="B102:B103"/>
    <mergeCell ref="A87:A88"/>
    <mergeCell ref="B96:B97"/>
    <mergeCell ref="G85:G86"/>
    <mergeCell ref="B110:B111"/>
    <mergeCell ref="A106:A107"/>
    <mergeCell ref="B106:B107"/>
    <mergeCell ref="A108:A109"/>
    <mergeCell ref="B108:B109"/>
    <mergeCell ref="A120:A121"/>
    <mergeCell ref="B120:B121"/>
    <mergeCell ref="B116:B117"/>
    <mergeCell ref="A116:A117"/>
    <mergeCell ref="G122:G123"/>
    <mergeCell ref="G124:G125"/>
    <mergeCell ref="G129:G130"/>
    <mergeCell ref="G133:G134"/>
    <mergeCell ref="B104:B105"/>
    <mergeCell ref="A129:A130"/>
    <mergeCell ref="B129:B130"/>
    <mergeCell ref="B133:B134"/>
    <mergeCell ref="B122:B123"/>
    <mergeCell ref="A114:A115"/>
    <mergeCell ref="B114:B115"/>
    <mergeCell ref="G120:G121"/>
    <mergeCell ref="G112:G113"/>
    <mergeCell ref="A133:A134"/>
    <mergeCell ref="G104:G105"/>
    <mergeCell ref="G106:G107"/>
    <mergeCell ref="G108:G109"/>
    <mergeCell ref="G110:G111"/>
    <mergeCell ref="G114:G115"/>
    <mergeCell ref="A131:A132"/>
    <mergeCell ref="B131:B132"/>
    <mergeCell ref="A112:A113"/>
    <mergeCell ref="B112:B113"/>
    <mergeCell ref="A110:A111"/>
    <mergeCell ref="G87:G88"/>
    <mergeCell ref="G96:G97"/>
    <mergeCell ref="A83:A84"/>
    <mergeCell ref="A38:A40"/>
    <mergeCell ref="B38:B40"/>
    <mergeCell ref="B83:B84"/>
    <mergeCell ref="A41:A43"/>
    <mergeCell ref="G47:G48"/>
    <mergeCell ref="A44:A46"/>
    <mergeCell ref="B44:B46"/>
    <mergeCell ref="B41:B43"/>
    <mergeCell ref="A47:A48"/>
    <mergeCell ref="B47:B48"/>
    <mergeCell ref="B80:B81"/>
    <mergeCell ref="A80:A81"/>
    <mergeCell ref="G73:G79"/>
    <mergeCell ref="B60:B62"/>
    <mergeCell ref="B92:B93"/>
    <mergeCell ref="B73:B79"/>
    <mergeCell ref="A73:A79"/>
    <mergeCell ref="A63:A65"/>
    <mergeCell ref="G35:G37"/>
    <mergeCell ref="G38:G40"/>
    <mergeCell ref="A60:A62"/>
    <mergeCell ref="A1:G1"/>
    <mergeCell ref="A2:G2"/>
    <mergeCell ref="A3:G3"/>
    <mergeCell ref="A4:G4"/>
    <mergeCell ref="A5:G5"/>
    <mergeCell ref="E7:E8"/>
    <mergeCell ref="A6:A8"/>
    <mergeCell ref="B6:B8"/>
    <mergeCell ref="C6:C8"/>
    <mergeCell ref="D7:D8"/>
    <mergeCell ref="A19:A25"/>
    <mergeCell ref="B19:B25"/>
    <mergeCell ref="F6:F8"/>
    <mergeCell ref="D6:E6"/>
    <mergeCell ref="G6:G8"/>
    <mergeCell ref="G26:G28"/>
    <mergeCell ref="A10:G10"/>
    <mergeCell ref="A143:D143"/>
    <mergeCell ref="A145:D145"/>
    <mergeCell ref="A147:D147"/>
    <mergeCell ref="G135:G141"/>
    <mergeCell ref="G19:G25"/>
    <mergeCell ref="A51:A53"/>
    <mergeCell ref="B51:B53"/>
    <mergeCell ref="G51:G53"/>
    <mergeCell ref="A35:A37"/>
    <mergeCell ref="B35:B37"/>
    <mergeCell ref="A96:A97"/>
    <mergeCell ref="A124:A125"/>
    <mergeCell ref="B124:B125"/>
    <mergeCell ref="A118:A119"/>
    <mergeCell ref="B118:B119"/>
    <mergeCell ref="A122:A123"/>
    <mergeCell ref="A32:A34"/>
    <mergeCell ref="B32:B34"/>
    <mergeCell ref="A26:A28"/>
    <mergeCell ref="B26:B28"/>
    <mergeCell ref="A127:A128"/>
    <mergeCell ref="B127:B128"/>
    <mergeCell ref="A135:A141"/>
    <mergeCell ref="B135:B141"/>
  </mergeCells>
  <pageMargins left="0.19685039370078741" right="0.19685039370078741" top="0.19685039370078741" bottom="0.19685039370078741" header="0.31496062992125984" footer="0.31496062992125984"/>
  <pageSetup paperSize="9" scale="53" fitToHeight="42" orientation="portrait" r:id="rId1"/>
  <rowBreaks count="1" manualBreakCount="1">
    <brk id="50"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vt:i4>
      </vt:variant>
    </vt:vector>
  </HeadingPairs>
  <TitlesOfParts>
    <vt:vector size="3" baseType="lpstr">
      <vt:lpstr>ИТОГ (3)</vt:lpstr>
      <vt:lpstr>'ИТОГ (3)'!Заголовки_для_печати</vt:lpstr>
      <vt:lpstr>'ИТОГ (3)'!Область_печати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dc:creator>
  <cp:lastModifiedBy>Лебедева Г.В.</cp:lastModifiedBy>
  <cp:lastPrinted>2025-01-22T07:47:19Z</cp:lastPrinted>
  <dcterms:created xsi:type="dcterms:W3CDTF">2014-09-16T03:28:11Z</dcterms:created>
  <dcterms:modified xsi:type="dcterms:W3CDTF">2025-02-13T12:24:53Z</dcterms:modified>
</cp:coreProperties>
</file>