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0.9\share\Ekonom\Программы\All\2024\Разное\Итоги\3. 9 месяцев 2024 года\ДСАиЖКХ\"/>
    </mc:Choice>
  </mc:AlternateContent>
  <bookViews>
    <workbookView xWindow="-120" yWindow="-120" windowWidth="29040" windowHeight="15840"/>
  </bookViews>
  <sheets>
    <sheet name="ИТОГ (3)" sheetId="5" r:id="rId1"/>
  </sheets>
  <definedNames>
    <definedName name="_xlnm._FilterDatabase" localSheetId="0" hidden="1">'ИТОГ (3)'!$A$1:$G$132</definedName>
    <definedName name="_xlnm.Print_Titles" localSheetId="0">'ИТОГ (3)'!$6:$8</definedName>
    <definedName name="_xlnm.Print_Area" localSheetId="0">'ИТОГ (3)'!$A$1:$G$144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5" l="1"/>
  <c r="E84" i="5" l="1"/>
  <c r="D84" i="5"/>
  <c r="F106" i="5"/>
  <c r="F104" i="5"/>
  <c r="E103" i="5"/>
  <c r="D103" i="5"/>
  <c r="E16" i="5"/>
  <c r="D16" i="5"/>
  <c r="E68" i="5"/>
  <c r="E66" i="5" s="1"/>
  <c r="D68" i="5"/>
  <c r="D66" i="5" s="1"/>
  <c r="E61" i="5"/>
  <c r="F63" i="5"/>
  <c r="D61" i="5"/>
  <c r="D59" i="5" s="1"/>
  <c r="F50" i="5"/>
  <c r="F49" i="5"/>
  <c r="E48" i="5"/>
  <c r="F48" i="5" s="1"/>
  <c r="D48" i="5"/>
  <c r="F22" i="5"/>
  <c r="F21" i="5"/>
  <c r="E20" i="5"/>
  <c r="D20" i="5"/>
  <c r="F103" i="5" l="1"/>
  <c r="D14" i="5"/>
  <c r="E14" i="5"/>
  <c r="F20" i="5"/>
  <c r="E108" i="5" l="1"/>
  <c r="D108" i="5"/>
  <c r="F112" i="5"/>
  <c r="E111" i="5"/>
  <c r="D111" i="5"/>
  <c r="F92" i="5"/>
  <c r="E91" i="5"/>
  <c r="D91" i="5"/>
  <c r="F86" i="5"/>
  <c r="E85" i="5"/>
  <c r="D85" i="5"/>
  <c r="E15" i="5"/>
  <c r="F85" i="5" l="1"/>
  <c r="F91" i="5"/>
  <c r="F84" i="5"/>
  <c r="F111" i="5"/>
  <c r="F47" i="5" l="1"/>
  <c r="F46" i="5"/>
  <c r="E45" i="5"/>
  <c r="D45" i="5"/>
  <c r="F41" i="5"/>
  <c r="E40" i="5"/>
  <c r="F40" i="5" s="1"/>
  <c r="D40" i="5"/>
  <c r="F45" i="5" l="1"/>
  <c r="E131" i="5"/>
  <c r="F129" i="5"/>
  <c r="E83" i="5"/>
  <c r="D83" i="5"/>
  <c r="E105" i="5"/>
  <c r="D105" i="5"/>
  <c r="F94" i="5"/>
  <c r="E93" i="5"/>
  <c r="D93" i="5"/>
  <c r="F88" i="5"/>
  <c r="E87" i="5"/>
  <c r="D87" i="5"/>
  <c r="E75" i="5"/>
  <c r="D75" i="5"/>
  <c r="D15" i="5"/>
  <c r="D131" i="5" s="1"/>
  <c r="E132" i="5"/>
  <c r="D132" i="5"/>
  <c r="F13" i="5"/>
  <c r="E11" i="5"/>
  <c r="F11" i="5" s="1"/>
  <c r="D11" i="5"/>
  <c r="D127" i="5" s="1"/>
  <c r="F72" i="5"/>
  <c r="E71" i="5"/>
  <c r="D71" i="5"/>
  <c r="F69" i="5"/>
  <c r="F68" i="5"/>
  <c r="F67" i="5"/>
  <c r="F66" i="5"/>
  <c r="D64" i="5"/>
  <c r="F65" i="5"/>
  <c r="F62" i="5"/>
  <c r="F61" i="5"/>
  <c r="F60" i="5"/>
  <c r="F58" i="5"/>
  <c r="E59" i="5"/>
  <c r="E57" i="5" s="1"/>
  <c r="D57" i="5"/>
  <c r="F105" i="5" l="1"/>
  <c r="F15" i="5"/>
  <c r="F131" i="5"/>
  <c r="F57" i="5"/>
  <c r="F71" i="5"/>
  <c r="F83" i="5"/>
  <c r="E127" i="5"/>
  <c r="F127" i="5" s="1"/>
  <c r="F132" i="5"/>
  <c r="D82" i="5"/>
  <c r="E82" i="5"/>
  <c r="F93" i="5"/>
  <c r="F87" i="5"/>
  <c r="D12" i="5"/>
  <c r="D10" i="5" s="1"/>
  <c r="F14" i="5"/>
  <c r="E12" i="5"/>
  <c r="F59" i="5"/>
  <c r="F16" i="5"/>
  <c r="E64" i="5"/>
  <c r="F64" i="5" s="1"/>
  <c r="F12" i="5" l="1"/>
  <c r="E10" i="5"/>
  <c r="F27" i="5" l="1"/>
  <c r="F28" i="5"/>
  <c r="F56" i="5" l="1"/>
  <c r="F55" i="5"/>
  <c r="E54" i="5"/>
  <c r="F54" i="5" s="1"/>
  <c r="D54" i="5"/>
  <c r="F53" i="5"/>
  <c r="F52" i="5"/>
  <c r="E51" i="5"/>
  <c r="D51" i="5"/>
  <c r="F51" i="5" l="1"/>
  <c r="F44" i="5"/>
  <c r="F43" i="5"/>
  <c r="E42" i="5"/>
  <c r="D42" i="5"/>
  <c r="F42" i="5" l="1"/>
  <c r="E74" i="5"/>
  <c r="F18" i="5"/>
  <c r="F19" i="5"/>
  <c r="F24" i="5"/>
  <c r="F25" i="5"/>
  <c r="F30" i="5"/>
  <c r="F31" i="5"/>
  <c r="F33" i="5"/>
  <c r="F36" i="5"/>
  <c r="F37" i="5"/>
  <c r="F39" i="5"/>
  <c r="F77" i="5"/>
  <c r="F79" i="5"/>
  <c r="F90" i="5"/>
  <c r="F96" i="5"/>
  <c r="F98" i="5"/>
  <c r="F100" i="5"/>
  <c r="F102" i="5"/>
  <c r="F110" i="5"/>
  <c r="F114" i="5"/>
  <c r="F116" i="5"/>
  <c r="F121" i="5"/>
  <c r="F125" i="5"/>
  <c r="E124" i="5"/>
  <c r="E120" i="5"/>
  <c r="E107" i="5"/>
  <c r="E115" i="5"/>
  <c r="E113" i="5"/>
  <c r="E109" i="5"/>
  <c r="E101" i="5"/>
  <c r="E99" i="5"/>
  <c r="E97" i="5"/>
  <c r="E95" i="5"/>
  <c r="E89" i="5"/>
  <c r="E38" i="5"/>
  <c r="E35" i="5"/>
  <c r="E32" i="5"/>
  <c r="E29" i="5"/>
  <c r="E26" i="5"/>
  <c r="E23" i="5"/>
  <c r="E78" i="5"/>
  <c r="E76" i="5"/>
  <c r="E17" i="5"/>
  <c r="E123" i="5"/>
  <c r="E122" i="5" s="1"/>
  <c r="E119" i="5"/>
  <c r="E118" i="5" l="1"/>
  <c r="E130" i="5"/>
  <c r="F34" i="5"/>
  <c r="F108" i="5"/>
  <c r="F75" i="5"/>
  <c r="E128" i="5" l="1"/>
  <c r="E81" i="5"/>
  <c r="D38" i="5"/>
  <c r="F38" i="5" s="1"/>
  <c r="E126" i="5" l="1"/>
  <c r="D115" i="5"/>
  <c r="F115" i="5" s="1"/>
  <c r="D17" i="5" l="1"/>
  <c r="F17" i="5" s="1"/>
  <c r="F10" i="5" l="1"/>
  <c r="D32" i="5" l="1"/>
  <c r="F32" i="5" s="1"/>
  <c r="D35" i="5"/>
  <c r="F35" i="5" s="1"/>
  <c r="D29" i="5" l="1"/>
  <c r="F29" i="5" s="1"/>
  <c r="D26" i="5"/>
  <c r="F26" i="5" s="1"/>
  <c r="D23" i="5"/>
  <c r="F23" i="5" s="1"/>
  <c r="D109" i="5"/>
  <c r="F109" i="5" s="1"/>
  <c r="D113" i="5"/>
  <c r="F113" i="5" s="1"/>
  <c r="D101" i="5"/>
  <c r="F101" i="5" s="1"/>
  <c r="D99" i="5"/>
  <c r="F99" i="5" s="1"/>
  <c r="D97" i="5"/>
  <c r="F97" i="5" s="1"/>
  <c r="D95" i="5"/>
  <c r="F95" i="5" s="1"/>
  <c r="D89" i="5"/>
  <c r="F89" i="5" s="1"/>
  <c r="D123" i="5" l="1"/>
  <c r="D124" i="5"/>
  <c r="F124" i="5" s="1"/>
  <c r="D119" i="5"/>
  <c r="D120" i="5"/>
  <c r="F120" i="5" s="1"/>
  <c r="D107" i="5"/>
  <c r="F107" i="5" s="1"/>
  <c r="D78" i="5"/>
  <c r="F78" i="5" s="1"/>
  <c r="D76" i="5"/>
  <c r="F76" i="5" s="1"/>
  <c r="F119" i="5" l="1"/>
  <c r="D130" i="5"/>
  <c r="D122" i="5"/>
  <c r="F122" i="5" s="1"/>
  <c r="F123" i="5"/>
  <c r="D118" i="5"/>
  <c r="F118" i="5" s="1"/>
  <c r="F82" i="5"/>
  <c r="D128" i="5" l="1"/>
  <c r="F130" i="5"/>
  <c r="D81" i="5"/>
  <c r="F81" i="5" s="1"/>
  <c r="D74" i="5"/>
  <c r="F74" i="5" s="1"/>
  <c r="D126" i="5" l="1"/>
  <c r="F126" i="5" s="1"/>
  <c r="F128" i="5"/>
</calcChain>
</file>

<file path=xl/sharedStrings.xml><?xml version="1.0" encoding="utf-8"?>
<sst xmlns="http://schemas.openxmlformats.org/spreadsheetml/2006/main" count="267" uniqueCount="158">
  <si>
    <t>Источники финансирования</t>
  </si>
  <si>
    <t>всего</t>
  </si>
  <si>
    <t>Подпрограмма 1. Осуществление дорожной деятельности в части строительства и ремонта в отношении автомобильных дорог общего пользования районного значения</t>
  </si>
  <si>
    <t>1.1.</t>
  </si>
  <si>
    <t>1.1.1.</t>
  </si>
  <si>
    <t>2.1.</t>
  </si>
  <si>
    <t>2.1.1.</t>
  </si>
  <si>
    <t>Подпрограмма 3. Осуществление дорожной деятельности в части содержания автомобильных дорог общего пользования районного значения</t>
  </si>
  <si>
    <t>3.1.</t>
  </si>
  <si>
    <t>3.1.2.</t>
  </si>
  <si>
    <t>Всего по муниципальной программе:</t>
  </si>
  <si>
    <t>бюджет района</t>
  </si>
  <si>
    <t>3.1.1.</t>
  </si>
  <si>
    <t>3.1.1.1.</t>
  </si>
  <si>
    <t>Содержание автомобильных дорог местного значения</t>
  </si>
  <si>
    <t>Подпрограмма 4 «Формирование законопослушного поведения участников дорожного движения»</t>
  </si>
  <si>
    <t>4.1.</t>
  </si>
  <si>
    <t>4.1.1.</t>
  </si>
  <si>
    <t>Популяризация деятельности школьных отрядов юных инспекторов дорожного движения</t>
  </si>
  <si>
    <t>4.2.</t>
  </si>
  <si>
    <t>4.2.1.</t>
  </si>
  <si>
    <t xml:space="preserve"> Участие в районных, региональных слетах, конкурсах юных инспекторов дорожного движения</t>
  </si>
  <si>
    <t>3.1.1.2.</t>
  </si>
  <si>
    <t>3.1.1.3.</t>
  </si>
  <si>
    <t>3.1.1.4.</t>
  </si>
  <si>
    <t>3.1.1.5.</t>
  </si>
  <si>
    <t>3.1.1.6.</t>
  </si>
  <si>
    <t>3.1.1.7.</t>
  </si>
  <si>
    <t>3.1.1.8.</t>
  </si>
  <si>
    <t>3.1.2.1.</t>
  </si>
  <si>
    <t>3.1.2.2.</t>
  </si>
  <si>
    <t>3.1.2.3.</t>
  </si>
  <si>
    <t>1.1.2.</t>
  </si>
  <si>
    <t>1.1.3.</t>
  </si>
  <si>
    <t>1.1.4.</t>
  </si>
  <si>
    <t>1.1.5.</t>
  </si>
  <si>
    <t>1.1.6.</t>
  </si>
  <si>
    <t>1.1.7.</t>
  </si>
  <si>
    <t>1.1.8.</t>
  </si>
  <si>
    <t>1.1.9.</t>
  </si>
  <si>
    <t>1.1.10.</t>
  </si>
  <si>
    <t>Ремонт дорог в сельском поселении Шапша</t>
  </si>
  <si>
    <t>Содержание автомобильной дороги «Подъезд к д. Ярки»</t>
  </si>
  <si>
    <t>Содержание автомобильной дороги «Подъезд до с.Реполово»</t>
  </si>
  <si>
    <t>Справочно: средства предприятий - недропользователей (ООО «РН-
Юганскнефтегаз»)</t>
  </si>
  <si>
    <t>Справочно: средства предприятий - недропользователей (ООО
«Газпромнефть-
Хантос»)</t>
  </si>
  <si>
    <t xml:space="preserve">Справочно: средства предприятий - недропользователей </t>
  </si>
  <si>
    <t>Строительство объездной дороги в п. Горноправдинск (ПИР, СМР)</t>
  </si>
  <si>
    <t xml:space="preserve">Субсидии из местного бюджета за оказание транспортных услуг населению Ханты-Мансийского района (перевозка пассажиров и багажа водным (речным) транспортом) </t>
  </si>
  <si>
    <t xml:space="preserve">Субсидии из местного бюджета за оказание транспортных услуг населению Ханты-Мансийского района (перевозка пассажиров и багажа автомобильным транспортом) </t>
  </si>
  <si>
    <t>Строительство автомобильной дороги до с. Цингалы (ПИР, СМР)</t>
  </si>
  <si>
    <t>Сельское поселение Луговской</t>
  </si>
  <si>
    <t>Сельское поселение Сибирский</t>
  </si>
  <si>
    <t>Сельское поселение Согом</t>
  </si>
  <si>
    <t>Сельское поселение Цингалы</t>
  </si>
  <si>
    <t>Сельское поселение Шапша</t>
  </si>
  <si>
    <t>Сельское поселение Кышик</t>
  </si>
  <si>
    <t>Сельское поселение Селиярово</t>
  </si>
  <si>
    <t>Обустройство вертолетной площадки в п.Сибирский</t>
  </si>
  <si>
    <t>Капитальный ремонт автодорог в микрорайоне новой застройки с. Селиярово</t>
  </si>
  <si>
    <t>1.1.12.</t>
  </si>
  <si>
    <t>Капитальный ремонт дорог с. Батово сельского поселения Сибирский</t>
  </si>
  <si>
    <t>1.1.13.</t>
  </si>
  <si>
    <t>Подпрограмма 2. Организация перевозок в границах Ханты-Мансийского района</t>
  </si>
  <si>
    <t>Строительство автомобильной дороги д.Белогорье – п.Луговской – с.Троица от автомобильной дороги регионального значения «г.Ханты-Мансийск – пгт. Талинка» (71-100 ОП РЗ 71-100К-04) с подъездами к д. Белогорье и п.Луговской»</t>
  </si>
  <si>
    <t>Отчет</t>
  </si>
  <si>
    <t xml:space="preserve">о ходе реализации муниципальной программы и использования финансовых средств </t>
  </si>
  <si>
    <t>Мероприятия муниципальной программы</t>
  </si>
  <si>
    <t>исполнено (касса)</t>
  </si>
  <si>
    <t>% исполнения</t>
  </si>
  <si>
    <t>№ п/п</t>
  </si>
  <si>
    <t>Сумма, тыс.рублей</t>
  </si>
  <si>
    <t>Информация об исполнении (с указанием причин неисполнения)</t>
  </si>
  <si>
    <t>2.1.2.</t>
  </si>
  <si>
    <t xml:space="preserve">Основное мероприятие: Участие в районных, региональных слетах, конкурсах юных инспекторов дорожного движения </t>
  </si>
  <si>
    <t xml:space="preserve">Основное мероприятие: Популяризация деятельности школьных отрядов юных инспекторов дорожного движения </t>
  </si>
  <si>
    <t>Основное мероприятие. Содержание транспортной инфраструктуры</t>
  </si>
  <si>
    <t xml:space="preserve">Основное мероприятие. Обеспечение доступности и повышение качества транспортных услуг водным, воздушным, автомобильным транспортом </t>
  </si>
  <si>
    <t xml:space="preserve">Основное мероприятие. Проектирование, строительство, реконструкция, капитальный (текущий) ремонт автомобильных дорог местного значения </t>
  </si>
  <si>
    <t>Справочно: средства предприятий - недропользователей ООО "ЛУКОЙЛ-Западная Сибирь")</t>
  </si>
  <si>
    <t>Ремонт дорог в п. Сибирский</t>
  </si>
  <si>
    <t>Ремонт дорог в населенных пунктах: п.Кирпичный, с.Троица, д.Ягурьях, п.Луговской сельского поселения Луговской</t>
  </si>
  <si>
    <t>Ремонт автомобильной дороги в с. Елизарово</t>
  </si>
  <si>
    <t>Наименование муниципальной программы: «Комплексное развитие транспортной системы на территории Ханты-Мансийского района»</t>
  </si>
  <si>
    <t>1.1.11.</t>
  </si>
  <si>
    <t>Ремонт автомобильных дорог местного значения сельского поселения Луговской</t>
  </si>
  <si>
    <t>бюджет автономного округа</t>
  </si>
  <si>
    <t>в том числе:</t>
  </si>
  <si>
    <t>средства бюджета района</t>
  </si>
  <si>
    <t>средства бюджета района на софинансирование расходов за счет средств федерального и регионального бюджета</t>
  </si>
  <si>
    <t>Ремонт автомобильных дорог местного значения сельского поселения Шапша</t>
  </si>
  <si>
    <t>Разработка проекта освоения лесов на земельный участок 0,2750 га для объекта: "Строительство участка дороги до п. Выкатной"</t>
  </si>
  <si>
    <t>Заключено 2 соглашения от 29.03.2024 с ИП Созонов А.И. на общую сумму 2 443 000,0 рублей. Оказание транспортных услуг водным (речным) транспортом населению Ханты-Мансийского района на 2024 год осуществляется по маршрутам:
1) Горноправдинск-Цингалы-Горноправдинск.
2) Горноправдинк-Лугофилинская-Горноправдинск.</t>
  </si>
  <si>
    <t>Заключено 2 муниципальных контракта от 21.12.2023 с Созоновым Александром Ивановичем на общую сумму 3 945 233,03 рублей. Срок до 31.12.2024 года. Субсидия предоставляется на перевозку пассажиров и багажа автомобильным транспортом по следующим маршрутам: 
1) п. Горноправдинск - п. Бобровский - п.Горноправдинск.
2) п. Горноправдинск - с. Цингалы (с заездом в д. Лугофилинская) - п.Горноправдинск.                                                                                                                                                         Оплата по контрактам производится согласно предоставленных счетов по фактическому осуществлению перевозок.</t>
  </si>
  <si>
    <t>Исполнителем мероприятия является сельское поселение Кышик. Финансовые средства запланированы на поддержание 1 вертолетной площадки в с.Кышик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</si>
  <si>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Исполнителем мероприятия является сельское поселение Луговской. Финансовые средства запланированы на поддержание 4 вертолетных площадок  в населенных пунктах п.Луговской, п.Кирпичный, с.Троица, д.Белогорье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</si>
  <si>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Исполнителем мероприятия является сельское поселение Селиярово. Финансовые средства запланированы на поддержание 1 вертолетной площадки в с.Селиярово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</si>
  <si>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Исполнителем мероприятия является сельское поселение Сибирский. Финансовые средства запланированы на поддержание 3 вертолетных площадок в населенных пунктах п.Сибирский, с.Реполово, с.Батово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</si>
  <si>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Исполнителем мероприятия является сельское поселение Согом. Финансовые средства запланированы на поддержание 1 вертолетной площадки в д.Согом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</si>
  <si>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Исполнителем мероприятия является сельское поселение Цингалы. Финансовые средства запланированы на поддержание 1 вертолетной площадки в с.Цингалы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</si>
  <si>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Исполнителем мероприятия является сельское поселение Шапша. Финансовые средства запланированы на поддержание 1 вертолетной площадки в  с.Зенково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</si>
  <si>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бюджет района - всего</t>
  </si>
  <si>
    <t>Содержание и эксплуатация вертолетных площадок</t>
  </si>
  <si>
    <t>Ответственным исполнителем мероприятия является администрация сельского поселения (содержание участка (подъезда) дороги до населенного пункта с. Реполово протяженностью 1,1 км). Договора на выполнение работ по содержанию дороги заключаются ежемесячно. Оплата выполненных работ производится после предоставления отчетной документации.</t>
  </si>
  <si>
    <t xml:space="preserve">Ответственным исполнителем мероприятия является администрация сельского поселения (содержание участка (подъезда) дороги до населенного пункта д. Ярки протяженностью 3,3 км). Оплата выполненных работ производится после предоставления отчетной документации. </t>
  </si>
  <si>
    <t>Утверждено в бюджете района на 2024 год</t>
  </si>
  <si>
    <t>Разработка аэронавигационных паспортов посадочных площадок</t>
  </si>
  <si>
    <t>Ремонт дорог в п. Выкатной</t>
  </si>
  <si>
    <t>1.1.14.</t>
  </si>
  <si>
    <t>Работы выполнены в полном объеме.</t>
  </si>
  <si>
    <t>Сельское поселение Выкатной</t>
  </si>
  <si>
    <t>Исполнителем мероприятия является сельское поселение Выкатной. Финансовые средства запланированы на поддержание 2 вертолетных площадок в населенных пунктах п.Выкатной, с.Тюли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</si>
  <si>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Сельское поселение Нялинское</t>
  </si>
  <si>
    <t>Исполнителем мероприятия является сельское поселение Нялинское. Финансовые средства запланированы на поддержание 2 вертолетных площадок в населенных пунктах с.Нялинское, п.Пырьях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</si>
  <si>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3.1.1.9.</t>
  </si>
  <si>
    <t>Заключен муниципальный контракт на прохождение достоверности определения сметной стоимости объекта "Ремонт автомобильной дороги местного значения Подъезд к д. Ярки" №2 от 26.02.2024 года с ООО "Спецтехпроект" на сумму 598 000,0 рублей. Работы выполнены в полном объеме, произведена оплата.</t>
  </si>
  <si>
    <t>Содержание автомобильной дороги «Подъезд к п. Выкатной»</t>
  </si>
  <si>
    <t xml:space="preserve">Ответственным исполнителем мероприятия является администрация сельского поселения (содержание участка (подъезда) дороги до населенного пункта п. Выкатной протяженностью 6,4 км). Договора на выполнение работ по содержанию дороги заключаются ежемесячно. Оплата выполненных работ производится после предоставления отчетной документации.  </t>
  </si>
  <si>
    <t>3.1.2.4.</t>
  </si>
  <si>
    <t>Ответственным исполнителем является администрация сельского поселения Шапша. Работы выполнены.</t>
  </si>
  <si>
    <t>Выполнение работ по капитальному ремонту участка автомобильной дороги микрорайона новой застройки ул. Молодежная - ул. Набережная с. Селиярово Ханты-Мансийского района (6-7 этапы)</t>
  </si>
  <si>
    <t>Ремонт внутрипоселковой дороги по ул. Надежд п. Выкатной Ханты-Мансийского района</t>
  </si>
  <si>
    <t>Ответственным исполнителем является администрация сельского поселения Выкатной.</t>
  </si>
  <si>
    <t>Ответственным исполнителем является администрация сельского поселения Луговской. Заключено 3 МК от 29.06.2023 с ИП Соловьевой Ю.И. на общую сумму 1 391 563,41 рублей. В 2023 году произведена оплата в размере 599 801,66 рублей. Работы выполнены.</t>
  </si>
  <si>
    <t>1.1.15.</t>
  </si>
  <si>
    <t>Справочно: средства предприятий - недропользователей - ООО "РН-Юганскнефтегаз"</t>
  </si>
  <si>
    <t>1.1.16.</t>
  </si>
  <si>
    <t>1.1.17.</t>
  </si>
  <si>
    <t>3.1.1.10.</t>
  </si>
  <si>
    <t>Сельское поселение Красноленинский</t>
  </si>
  <si>
    <t xml:space="preserve">Исполнителем мероприятия является сельское поселение Красноленинский. Финансовые средства запланированы на поддержание 1 вертолетной площадки в  п.Красноленинский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t>
  </si>
  <si>
    <t>3.1.1.11.</t>
  </si>
  <si>
    <t>Сельское поселение Кедровый</t>
  </si>
  <si>
    <t>Исполнителем мероприятия является сельское поселение Кедровый. Финансовые средства запланированы на поддержание 2 вертолетных площадок в населенных пунктах п.Кедровый, с.Елизарово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</si>
  <si>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за 3 квартал 2024 года</t>
  </si>
  <si>
    <t>Заключен муниципальный контракт №0187300017223000013 от 09.01.2024 с ООО ПРОИЗВОДСТВЕННАЯ КОМПАНИЯ "СОКОЛ" на сумму 9 983 538,16 рублей (доп.соглашение об увеличении цены контракта №3 от 12.08.2024 года). Работы выполнены в полном объеме.</t>
  </si>
  <si>
    <t>Ответственный исполнитель мероприятия АСП Селиярово.
Заключено 3 муниципальных контракта от 24.09.2024 с ООО ПРОИЗВОДСТВЕННАЯ КОМПАНИЯ "СОКОЛ" на общую сумму 20 040 714,15 рублей. Срок выполнения работ по 15.11.2024 года.</t>
  </si>
  <si>
    <t>Размещение муниципального заказа планируется в октябре 2024 года со сроком исполнения до конца 2024 года.</t>
  </si>
  <si>
    <t>Заключен муниципальный контракт №0187300008424000161 от 27.05.2024 с ИП Захаров С.П. на сумму 27 200 000,0 рублей. Срок выполнения работ: ПИР до 01.07.2024 г., СМР до 01.09.2024 г.</t>
  </si>
  <si>
    <t>Заключен муниципальный контракт №0587600003922000018 от 15.11.2022 с ООО «Гипронефтегаз» на сумму 49 282 758,19 рублей (доп.соглашением №3 от 31.10.2023). В 2023 году выполнены изыскания, произведена оплата в размере 22 809 700,0 рублей. 
В настоящее время документация находится на государственной экспертизе. Планируемый срок получения заключения - 4 квартал 2024 года.</t>
  </si>
  <si>
    <t>Заключен муниципальный контракт №0187300008424000205 от 27.06.2024 с ООО "СТОК-АЭРО" на сумму 1 341 000,0 рублей. Срок выполнения работ до 30.11.2024
Заключен муниципальный контракт №0187300008424000290 от 19.09.2024 с ООО "Авиационное предприятие "Крылья Родины" на сумму 129 000,0 рублей. Срок выполнения работ до 15.12.2024.</t>
  </si>
  <si>
    <t>Ответственным исполнителем является администрация сельского поселения Сибирский.
Заключен муниципальный контракт №4 от 08.07.2024 с ООО Строительная компания "Уралстрой" на сумму 1 459 244,10 рублей. Работы выполнены в полном объеме.</t>
  </si>
  <si>
    <t>Ответственным исполнителем является администрация сельского поселения Выкатной.
Заключен муниципальный контракт №0187300005124000003 от 08.07.2024 с ООО "ООО КЕНТАВР" на сумму 6 062 325,0 рублей на приобретение дорожных плит в п. Выкатной. Работы выполнены в полном объеме.</t>
  </si>
  <si>
    <t>11.06.2024 размещен муниципальный заказ на сумму 5 208 600,0 рублей. По окончании срока подачи заявок не подано ни одной заявки на участие в закупке. Планируется повторное размещение муниципального заказа в октябре 2024 года.</t>
  </si>
  <si>
    <t>Заключен МК №0187300008424000060 от 05.04.2024 с ИП Брага В.И. на сумму 6 312 759,54 рублей на ремонт ул. Дурицына п. Кирпичный.
Заключен МК №0187300008424000173 от 11.06.2024 с ООО ПК "СОКОЛ" на сумму 19 086 139,74 рублей на ремонт ул. Ленина п. Луговской.
Заключены 4 муниципальных контракта с ИП Брага В.И. на общую сумму 19 387 203,81 рублей на ремонт ул. Таежная д. Ягурьях (1-4 этапы).
Заключены 2 муниципальных контракта с ИП Саидов А.А. на общую сумму 9 366 000,0 рублей на ремонт ул. Таежная д. Ягурьях (5-6 этапы).
Заключен МК №0187300008424000270 от 16.09.2024 с ИП Сохатшозода Д.А. на сумму 10 485 495,16 рублей на ремонт ул. Ленина п. Луговской, 2 этап.
Заключен МК №0187300008424000295 от 23.09.2024 с ИП Сохатшозода Д.А. на сумму 8 856 296,0 рублей на ремонт ул. Дурицына п. Кирпичный, 2 этап.
Заключен МК №0187300008424000296 от 30.09.2024 с ИП Сохатшозода Д.А. на сумму 11 911 719,49 рублей на ремонт ул. Комсомольская п. Кирпичный.
Заключен МК №0187600008424000294 от 30.09.2024 с ИП Сохатшозода Д.А. на сумму 17 860 198,34 рублей на ремонт ул. Строителей п. Кирпичный.</t>
  </si>
  <si>
    <t>Заключены муниципальные контракты на ремонт автомобильных дорог местного значения СП Шапша (Подъезд к д. Ярки , 1, 2, 3, 4 этапы) с ООО "Автодорсевер" на общую сумму 32 636 932,0 рублей. Работы выполнены в полном объеме.
Заключены 2 муниципальных контракта с АО "Автодорстрой" на общую сумму 28 349 269,13 рублей. Срок выполнения работ по 07.10.2024 года.</t>
  </si>
  <si>
    <t>Р.Ш.Речапов</t>
  </si>
  <si>
    <t>Директор МКУ УКСиР</t>
  </si>
  <si>
    <t>И.С.Петухин</t>
  </si>
  <si>
    <t>З.М.Давлетбаев</t>
  </si>
  <si>
    <t>У.Х.Алиханов</t>
  </si>
  <si>
    <t>Исполнитель:</t>
  </si>
  <si>
    <t>Тодрия Виктория Сергеевна, тел. 33-27-21 (доб.326)</t>
  </si>
  <si>
    <t>Заместитель Главы района, директор Департамента строительства, архитектуры и ЖКХ</t>
  </si>
  <si>
    <t>Заместитель директора Департамента, начальник управления жилищно-коммунального хозяйства, транспорта, связи и дорог</t>
  </si>
  <si>
    <t>Заместитель директора Департамента, начальник управления ценообразования и планирования</t>
  </si>
  <si>
    <t>Заключено 3 муниципальных контракта от 22.11.2023 года с ООО "КМС-СТРОЙ" на общую сумму 14 840,0 тыс. рублей на выполнение работ по строительству объекта: «Автомобильная дорога до с. Цингалы» (1, 2, 3 этапы). В соответствии с условиями контрактов перечислен авансовый платеж в размере 30% (4 452,0 тыс. рублей).
Заключено 2 муниципальных контракта от 13.12.2023 года с ООО "КМС-СТРОЙ" на общую сумму 6 222,6 тыс. рублей на выполнение работ по строительству объекта: «Автомобильная дорога до с. Цингалы» (4, 5 Этапы).
Подрядной организацией нарушены сроки выполнения работ.
Завершение строительства объекта планируется в 2024 году.</t>
  </si>
  <si>
    <t>Заключено 2 муниципальных контракта от 25.12.2023 №0187300008423000371, №0187300008423000372 с ООО "Дельта" на общую сумму 37 299,3 тыс. рублей на строительство объездной дороги в п. Горноправдинск (1, 2 этапы). 
Подрядной организацией нарушены сроки выполнения работ. Завершение строительства объекта планируется в 2024 году.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</si>
</sst>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charset val="204"/>
      <scheme val="minor"/>
    </font>
    <font>
      <sz val="14"/>
      <color theme="1"/>
      <name val="Times New Roman"/>
      <family val="1"/>
      <charset val="204"/>
    </font>
    <font>
      <sz val="10"/>
      <color theme="1"/>
      <name val="Times New Roman"/>
      <family val="1"/>
      <charset val="204"/>
    </font>
    <font>
      <sz val="8"/>
      <name val="Arial Cyr"/>
      <charset val="204"/>
    </font>
    <font>
      <sz val="13"/>
      <color theme="1"/>
      <name val="Times New Roman"/>
      <family val="1"/>
      <charset val="204"/>
    </font>
    <font>
      <sz val="13"/>
      <color theme="1"/>
      <name val="Calibri"/>
      <family val="2"/>
      <charset val="204"/>
      <scheme val="minor"/>
    </font>
  </fonts>
  <fills count="4">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57">
    <xf numFmtId="0" fontId="0" fillId="0" borderId="0" xfId="0"/>
    <xf numFmtId="0" fontId="0" fillId="0" borderId="0" xfId="0" applyFont="1" applyFill="1"/>
    <xf numFmtId="0" fontId="0" fillId="0" borderId="0" xfId="0" applyFont="1" applyFill="1" applyBorder="1"/>
    <xf numFmtId="164" fontId="2" fillId="0" borderId="0" xfId="0" applyNumberFormat="1" applyFont="1" applyFill="1" applyBorder="1" applyAlignment="1">
      <alignment horizontal="center" vertical="top" wrapText="1"/>
    </xf>
    <xf numFmtId="0" fontId="0" fillId="0" borderId="0" xfId="0" applyFont="1" applyFill="1" applyAlignment="1">
      <alignment vertical="top"/>
    </xf>
    <xf numFmtId="0" fontId="0" fillId="0" borderId="0" xfId="0" applyFont="1" applyFill="1" applyAlignment="1">
      <alignment horizontal="left" vertical="center"/>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164" fontId="4" fillId="2"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1" xfId="0" applyFont="1" applyFill="1" applyBorder="1" applyAlignment="1">
      <alignment vertical="top"/>
    </xf>
    <xf numFmtId="0" fontId="4" fillId="0" borderId="1" xfId="0" applyFont="1" applyFill="1" applyBorder="1" applyAlignment="1">
      <alignment horizontal="left" vertical="center"/>
    </xf>
    <xf numFmtId="0" fontId="4"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0" borderId="0" xfId="0" applyFont="1" applyFill="1" applyAlignment="1">
      <alignment vertical="top"/>
    </xf>
    <xf numFmtId="0" fontId="1" fillId="0" borderId="0" xfId="0" applyFont="1" applyFill="1" applyAlignment="1">
      <alignment horizontal="left" vertical="center"/>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164" fontId="4" fillId="0" borderId="0" xfId="0" applyNumberFormat="1" applyFont="1" applyFill="1" applyBorder="1" applyAlignment="1">
      <alignment horizontal="center" vertical="top" wrapText="1"/>
    </xf>
    <xf numFmtId="164" fontId="4" fillId="0" borderId="0" xfId="0" applyNumberFormat="1" applyFont="1" applyFill="1" applyBorder="1" applyAlignment="1">
      <alignment horizontal="center" vertical="center" wrapText="1"/>
    </xf>
    <xf numFmtId="0" fontId="1" fillId="0" borderId="0" xfId="0" applyFont="1" applyFill="1" applyAlignment="1">
      <alignment horizontal="left" vertical="top" wrapText="1"/>
    </xf>
    <xf numFmtId="49"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164" fontId="4" fillId="0" borderId="2" xfId="0" applyNumberFormat="1" applyFont="1" applyFill="1" applyBorder="1" applyAlignment="1">
      <alignment horizontal="left" vertical="center" wrapText="1"/>
    </xf>
    <xf numFmtId="164" fontId="4" fillId="0" borderId="3" xfId="0" applyNumberFormat="1" applyFont="1" applyFill="1" applyBorder="1" applyAlignment="1">
      <alignment horizontal="left" vertical="center" wrapText="1"/>
    </xf>
    <xf numFmtId="164" fontId="4" fillId="0" borderId="4" xfId="0" applyNumberFormat="1" applyFont="1" applyFill="1" applyBorder="1" applyAlignment="1">
      <alignment horizontal="left" vertical="center" wrapText="1"/>
    </xf>
    <xf numFmtId="0" fontId="4" fillId="0"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 fontId="4"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5" fillId="0" borderId="1" xfId="0" applyFont="1" applyFill="1" applyBorder="1" applyAlignment="1">
      <alignment horizontal="left" vertical="top" wrapText="1"/>
    </xf>
    <xf numFmtId="16"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1" fillId="0" borderId="0" xfId="0" applyFont="1" applyFill="1" applyAlignment="1">
      <alignment horizontal="center" vertical="top"/>
    </xf>
    <xf numFmtId="0" fontId="1" fillId="0" borderId="0" xfId="0" applyFont="1" applyFill="1" applyAlignment="1">
      <alignment horizontal="left" vertical="top"/>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4"/>
  <sheetViews>
    <sheetView tabSelected="1" view="pageBreakPreview" zoomScaleNormal="100" zoomScaleSheetLayoutView="100" workbookViewId="0">
      <pane ySplit="8" topLeftCell="A122" activePane="bottomLeft" state="frozen"/>
      <selection pane="bottomLeft" activeCell="C126" sqref="C126:F126"/>
    </sheetView>
  </sheetViews>
  <sheetFormatPr defaultRowHeight="15" x14ac:dyDescent="0.25"/>
  <cols>
    <col min="1" max="1" width="8.28515625" style="4" customWidth="1"/>
    <col min="2" max="2" width="37.28515625" style="4" customWidth="1"/>
    <col min="3" max="3" width="23.42578125" style="4" customWidth="1"/>
    <col min="4" max="4" width="14" style="4" customWidth="1"/>
    <col min="5" max="5" width="11.85546875" style="4" bestFit="1" customWidth="1"/>
    <col min="6" max="6" width="7" style="4" customWidth="1"/>
    <col min="7" max="7" width="85.140625" style="5" customWidth="1"/>
    <col min="8" max="8" width="13.140625" style="1" customWidth="1"/>
    <col min="9" max="9" width="9.140625" style="1"/>
    <col min="10" max="10" width="10.5703125" style="1" customWidth="1"/>
    <col min="11" max="16384" width="9.140625" style="1"/>
  </cols>
  <sheetData>
    <row r="1" spans="1:12" ht="18.75" x14ac:dyDescent="0.25">
      <c r="A1" s="50" t="s">
        <v>65</v>
      </c>
      <c r="B1" s="50"/>
      <c r="C1" s="50"/>
      <c r="D1" s="50"/>
      <c r="E1" s="50"/>
      <c r="F1" s="50"/>
      <c r="G1" s="50"/>
      <c r="H1" s="2"/>
      <c r="I1" s="2"/>
      <c r="J1" s="2"/>
      <c r="K1" s="2"/>
      <c r="L1" s="2"/>
    </row>
    <row r="2" spans="1:12" ht="18.75" x14ac:dyDescent="0.25">
      <c r="A2" s="50" t="s">
        <v>66</v>
      </c>
      <c r="B2" s="50"/>
      <c r="C2" s="50"/>
      <c r="D2" s="50"/>
      <c r="E2" s="50"/>
      <c r="F2" s="50"/>
      <c r="G2" s="50"/>
      <c r="H2" s="2"/>
      <c r="I2" s="2"/>
      <c r="J2" s="2"/>
      <c r="K2" s="2"/>
      <c r="L2" s="2"/>
    </row>
    <row r="3" spans="1:12" ht="18.75" x14ac:dyDescent="0.25">
      <c r="A3" s="50" t="s">
        <v>134</v>
      </c>
      <c r="B3" s="50"/>
      <c r="C3" s="50"/>
      <c r="D3" s="50"/>
      <c r="E3" s="50"/>
      <c r="F3" s="50"/>
      <c r="G3" s="50"/>
      <c r="H3" s="2"/>
      <c r="I3" s="2"/>
      <c r="J3" s="2"/>
      <c r="K3" s="2"/>
      <c r="L3" s="2"/>
    </row>
    <row r="4" spans="1:12" ht="8.25" customHeight="1" x14ac:dyDescent="0.25">
      <c r="A4" s="50"/>
      <c r="B4" s="50"/>
      <c r="C4" s="50"/>
      <c r="D4" s="50"/>
      <c r="E4" s="50"/>
      <c r="F4" s="50"/>
      <c r="G4" s="50"/>
      <c r="H4" s="2"/>
      <c r="I4" s="2"/>
      <c r="J4" s="2"/>
      <c r="K4" s="2"/>
      <c r="L4" s="2"/>
    </row>
    <row r="5" spans="1:12" ht="18.75" x14ac:dyDescent="0.25">
      <c r="A5" s="51" t="s">
        <v>83</v>
      </c>
      <c r="B5" s="51"/>
      <c r="C5" s="51"/>
      <c r="D5" s="51"/>
      <c r="E5" s="51"/>
      <c r="F5" s="51"/>
      <c r="G5" s="51"/>
      <c r="H5" s="2"/>
      <c r="I5" s="2"/>
      <c r="J5" s="2"/>
      <c r="K5" s="2"/>
      <c r="L5" s="2"/>
    </row>
    <row r="6" spans="1:12" ht="25.5" customHeight="1" x14ac:dyDescent="0.25">
      <c r="A6" s="39" t="s">
        <v>70</v>
      </c>
      <c r="B6" s="39" t="s">
        <v>67</v>
      </c>
      <c r="C6" s="39" t="s">
        <v>0</v>
      </c>
      <c r="D6" s="39" t="s">
        <v>71</v>
      </c>
      <c r="E6" s="39"/>
      <c r="F6" s="39" t="s">
        <v>69</v>
      </c>
      <c r="G6" s="52" t="s">
        <v>72</v>
      </c>
      <c r="H6" s="2"/>
      <c r="I6" s="2"/>
      <c r="J6" s="2"/>
      <c r="K6" s="2"/>
      <c r="L6" s="2"/>
    </row>
    <row r="7" spans="1:12" ht="42" customHeight="1" x14ac:dyDescent="0.25">
      <c r="A7" s="39"/>
      <c r="B7" s="39"/>
      <c r="C7" s="39"/>
      <c r="D7" s="39" t="s">
        <v>105</v>
      </c>
      <c r="E7" s="39" t="s">
        <v>68</v>
      </c>
      <c r="F7" s="39"/>
      <c r="G7" s="52"/>
      <c r="H7" s="2"/>
      <c r="I7" s="2"/>
      <c r="J7" s="2"/>
      <c r="K7" s="2"/>
      <c r="L7" s="2"/>
    </row>
    <row r="8" spans="1:12" ht="23.25" customHeight="1" x14ac:dyDescent="0.25">
      <c r="A8" s="39"/>
      <c r="B8" s="39"/>
      <c r="C8" s="39"/>
      <c r="D8" s="39"/>
      <c r="E8" s="39"/>
      <c r="F8" s="39"/>
      <c r="G8" s="52"/>
      <c r="H8" s="2"/>
      <c r="I8" s="2"/>
      <c r="J8" s="2"/>
      <c r="K8" s="2"/>
      <c r="L8" s="2"/>
    </row>
    <row r="9" spans="1:12" ht="24" customHeight="1" x14ac:dyDescent="0.25">
      <c r="A9" s="11" t="s">
        <v>2</v>
      </c>
      <c r="B9" s="11"/>
      <c r="C9" s="11"/>
      <c r="D9" s="11"/>
      <c r="E9" s="11"/>
      <c r="F9" s="11"/>
      <c r="G9" s="12"/>
      <c r="H9" s="2"/>
      <c r="I9" s="2"/>
      <c r="J9" s="2"/>
      <c r="K9" s="2"/>
      <c r="L9" s="2"/>
    </row>
    <row r="10" spans="1:12" ht="17.25" customHeight="1" x14ac:dyDescent="0.25">
      <c r="A10" s="40" t="s">
        <v>3</v>
      </c>
      <c r="B10" s="41" t="s">
        <v>78</v>
      </c>
      <c r="C10" s="6" t="s">
        <v>1</v>
      </c>
      <c r="D10" s="7">
        <f>D11+D12</f>
        <v>339433.9</v>
      </c>
      <c r="E10" s="7">
        <f>E11+E12</f>
        <v>120069</v>
      </c>
      <c r="F10" s="7">
        <f>IF(E10=0,"",E10*100/D10)</f>
        <v>35.373308323063782</v>
      </c>
      <c r="G10" s="54"/>
      <c r="H10" s="2"/>
      <c r="I10" s="2"/>
      <c r="J10" s="2"/>
      <c r="K10" s="2"/>
      <c r="L10" s="2"/>
    </row>
    <row r="11" spans="1:12" ht="33" x14ac:dyDescent="0.25">
      <c r="A11" s="40"/>
      <c r="B11" s="41"/>
      <c r="C11" s="14" t="s">
        <v>86</v>
      </c>
      <c r="D11" s="7">
        <f>D58+D65</f>
        <v>79890.7</v>
      </c>
      <c r="E11" s="7">
        <f>E58+E65</f>
        <v>0</v>
      </c>
      <c r="F11" s="7" t="str">
        <f t="shared" ref="F11:F16" si="0">IF(E11=0,"",E11*100/D11)</f>
        <v/>
      </c>
      <c r="G11" s="54"/>
      <c r="H11" s="2"/>
      <c r="I11" s="2"/>
      <c r="J11" s="2"/>
      <c r="K11" s="2"/>
      <c r="L11" s="2"/>
    </row>
    <row r="12" spans="1:12" ht="33" x14ac:dyDescent="0.25">
      <c r="A12" s="40"/>
      <c r="B12" s="41"/>
      <c r="C12" s="14" t="s">
        <v>101</v>
      </c>
      <c r="D12" s="7">
        <f>D14+D15</f>
        <v>259543.2</v>
      </c>
      <c r="E12" s="7">
        <f>E14+E15</f>
        <v>120069</v>
      </c>
      <c r="F12" s="7">
        <f t="shared" si="0"/>
        <v>46.261662798331834</v>
      </c>
      <c r="G12" s="54"/>
      <c r="H12" s="2"/>
      <c r="I12" s="2"/>
      <c r="J12" s="2"/>
      <c r="K12" s="2"/>
      <c r="L12" s="2"/>
    </row>
    <row r="13" spans="1:12" ht="17.25" customHeight="1" x14ac:dyDescent="0.25">
      <c r="A13" s="40"/>
      <c r="B13" s="41"/>
      <c r="C13" s="14" t="s">
        <v>87</v>
      </c>
      <c r="D13" s="7"/>
      <c r="E13" s="7"/>
      <c r="F13" s="7" t="str">
        <f t="shared" si="0"/>
        <v/>
      </c>
      <c r="G13" s="54"/>
      <c r="H13" s="2"/>
      <c r="I13" s="2"/>
      <c r="J13" s="2"/>
      <c r="K13" s="2"/>
      <c r="L13" s="2"/>
    </row>
    <row r="14" spans="1:12" ht="33" x14ac:dyDescent="0.25">
      <c r="A14" s="40"/>
      <c r="B14" s="41"/>
      <c r="C14" s="14" t="s">
        <v>88</v>
      </c>
      <c r="D14" s="7">
        <f>D18+D21+D24+D27+D30+D33+D36+D39+D41+D43+D46+D49+D52+D55+D61+D68+D72</f>
        <v>242247.2</v>
      </c>
      <c r="E14" s="7">
        <f>E18+E21+E24+E27+E30+E33+E36+E39+E41+E43+E46+E49+E52+E55+E61+E68+E72</f>
        <v>114592.7</v>
      </c>
      <c r="F14" s="7">
        <f t="shared" si="0"/>
        <v>47.304034886677741</v>
      </c>
      <c r="G14" s="54"/>
      <c r="H14" s="2"/>
      <c r="I14" s="2"/>
      <c r="J14" s="2"/>
      <c r="K14" s="2"/>
      <c r="L14" s="2"/>
    </row>
    <row r="15" spans="1:12" ht="132" x14ac:dyDescent="0.25">
      <c r="A15" s="40"/>
      <c r="B15" s="41"/>
      <c r="C15" s="14" t="s">
        <v>89</v>
      </c>
      <c r="D15" s="7">
        <f>D62+D69</f>
        <v>17296</v>
      </c>
      <c r="E15" s="7">
        <f>E62+E69</f>
        <v>5476.2999999999993</v>
      </c>
      <c r="F15" s="7">
        <f t="shared" si="0"/>
        <v>31.662234042553184</v>
      </c>
      <c r="G15" s="54"/>
      <c r="H15" s="2"/>
      <c r="I15" s="2"/>
      <c r="J15" s="2"/>
      <c r="K15" s="2"/>
      <c r="L15" s="2"/>
    </row>
    <row r="16" spans="1:12" ht="61.5" customHeight="1" x14ac:dyDescent="0.25">
      <c r="A16" s="40"/>
      <c r="B16" s="41"/>
      <c r="C16" s="6" t="s">
        <v>46</v>
      </c>
      <c r="D16" s="7">
        <f>D19+D22+D25+D28+D31+D34+D37+D44+D47+D50+D53+D56+D63+D70</f>
        <v>213986.2</v>
      </c>
      <c r="E16" s="7">
        <f>E19+E22+E25+E28+E31+E34+E37+E44+E47+E50+E53+E56+E63+E70</f>
        <v>102848.99999999999</v>
      </c>
      <c r="F16" s="7">
        <f t="shared" si="0"/>
        <v>48.063379788042397</v>
      </c>
      <c r="G16" s="54"/>
      <c r="H16" s="2"/>
      <c r="I16" s="2"/>
      <c r="J16" s="2"/>
      <c r="K16" s="2"/>
      <c r="L16" s="2"/>
    </row>
    <row r="17" spans="1:12" ht="16.5" x14ac:dyDescent="0.25">
      <c r="A17" s="24" t="s">
        <v>4</v>
      </c>
      <c r="B17" s="25" t="s">
        <v>59</v>
      </c>
      <c r="C17" s="9" t="s">
        <v>1</v>
      </c>
      <c r="D17" s="10">
        <f t="shared" ref="D17:E29" si="1">SUM(D18)</f>
        <v>10000</v>
      </c>
      <c r="E17" s="10">
        <f t="shared" si="1"/>
        <v>9983.5</v>
      </c>
      <c r="F17" s="10">
        <f t="shared" ref="F17:F95" si="2">IF(E17=0,"",E17*100/D17)</f>
        <v>99.834999999999994</v>
      </c>
      <c r="G17" s="26" t="s">
        <v>135</v>
      </c>
      <c r="H17" s="3"/>
      <c r="I17" s="2"/>
      <c r="J17" s="2"/>
      <c r="K17" s="2"/>
      <c r="L17" s="2"/>
    </row>
    <row r="18" spans="1:12" ht="16.5" x14ac:dyDescent="0.25">
      <c r="A18" s="24"/>
      <c r="B18" s="25"/>
      <c r="C18" s="9" t="s">
        <v>11</v>
      </c>
      <c r="D18" s="10">
        <v>10000</v>
      </c>
      <c r="E18" s="10">
        <v>9983.5</v>
      </c>
      <c r="F18" s="10">
        <f t="shared" si="2"/>
        <v>99.834999999999994</v>
      </c>
      <c r="G18" s="26"/>
      <c r="H18" s="3"/>
      <c r="I18" s="2"/>
      <c r="J18" s="2"/>
      <c r="K18" s="2"/>
      <c r="L18" s="2"/>
    </row>
    <row r="19" spans="1:12" ht="82.5" x14ac:dyDescent="0.25">
      <c r="A19" s="24"/>
      <c r="B19" s="25"/>
      <c r="C19" s="9" t="s">
        <v>44</v>
      </c>
      <c r="D19" s="10">
        <v>10000</v>
      </c>
      <c r="E19" s="10">
        <v>9983.5</v>
      </c>
      <c r="F19" s="10">
        <f t="shared" si="2"/>
        <v>99.834999999999994</v>
      </c>
      <c r="G19" s="26"/>
      <c r="H19" s="3"/>
      <c r="I19" s="2"/>
      <c r="J19" s="2"/>
      <c r="K19" s="2"/>
      <c r="L19" s="2"/>
    </row>
    <row r="20" spans="1:12" ht="16.5" x14ac:dyDescent="0.25">
      <c r="A20" s="24" t="s">
        <v>32</v>
      </c>
      <c r="B20" s="25" t="s">
        <v>120</v>
      </c>
      <c r="C20" s="16" t="s">
        <v>1</v>
      </c>
      <c r="D20" s="10">
        <f t="shared" si="1"/>
        <v>20000</v>
      </c>
      <c r="E20" s="10">
        <f t="shared" si="1"/>
        <v>0</v>
      </c>
      <c r="F20" s="10" t="str">
        <f t="shared" ref="F20:F22" si="3">IF(E20=0,"",E20*100/D20)</f>
        <v/>
      </c>
      <c r="G20" s="26" t="s">
        <v>136</v>
      </c>
      <c r="H20" s="3"/>
      <c r="I20" s="2"/>
      <c r="J20" s="2"/>
      <c r="K20" s="2"/>
      <c r="L20" s="2"/>
    </row>
    <row r="21" spans="1:12" ht="16.5" x14ac:dyDescent="0.25">
      <c r="A21" s="24"/>
      <c r="B21" s="25"/>
      <c r="C21" s="16" t="s">
        <v>11</v>
      </c>
      <c r="D21" s="10">
        <v>20000</v>
      </c>
      <c r="E21" s="10">
        <v>0</v>
      </c>
      <c r="F21" s="10" t="str">
        <f t="shared" si="3"/>
        <v/>
      </c>
      <c r="G21" s="26"/>
      <c r="H21" s="3"/>
      <c r="I21" s="2"/>
      <c r="J21" s="2"/>
      <c r="K21" s="2"/>
      <c r="L21" s="2"/>
    </row>
    <row r="22" spans="1:12" ht="82.5" x14ac:dyDescent="0.25">
      <c r="A22" s="24"/>
      <c r="B22" s="25"/>
      <c r="C22" s="16" t="s">
        <v>44</v>
      </c>
      <c r="D22" s="10">
        <v>20000</v>
      </c>
      <c r="E22" s="10">
        <v>0</v>
      </c>
      <c r="F22" s="10" t="str">
        <f t="shared" si="3"/>
        <v/>
      </c>
      <c r="G22" s="26"/>
      <c r="H22" s="3"/>
      <c r="I22" s="2"/>
      <c r="J22" s="2"/>
      <c r="K22" s="2"/>
      <c r="L22" s="2"/>
    </row>
    <row r="23" spans="1:12" ht="51.75" customHeight="1" x14ac:dyDescent="0.25">
      <c r="A23" s="24" t="s">
        <v>33</v>
      </c>
      <c r="B23" s="25" t="s">
        <v>50</v>
      </c>
      <c r="C23" s="9" t="s">
        <v>1</v>
      </c>
      <c r="D23" s="10">
        <f t="shared" si="1"/>
        <v>18548</v>
      </c>
      <c r="E23" s="10">
        <f t="shared" si="1"/>
        <v>0</v>
      </c>
      <c r="F23" s="10" t="str">
        <f t="shared" si="2"/>
        <v/>
      </c>
      <c r="G23" s="26" t="s">
        <v>156</v>
      </c>
      <c r="H23" s="3"/>
      <c r="I23" s="2"/>
      <c r="J23" s="2"/>
      <c r="K23" s="2"/>
      <c r="L23" s="2"/>
    </row>
    <row r="24" spans="1:12" ht="51.75" customHeight="1" x14ac:dyDescent="0.25">
      <c r="A24" s="24"/>
      <c r="B24" s="25"/>
      <c r="C24" s="9" t="s">
        <v>11</v>
      </c>
      <c r="D24" s="10">
        <v>18548</v>
      </c>
      <c r="E24" s="10">
        <v>0</v>
      </c>
      <c r="F24" s="10" t="str">
        <f t="shared" si="2"/>
        <v/>
      </c>
      <c r="G24" s="26"/>
      <c r="H24" s="3"/>
      <c r="I24" s="2"/>
      <c r="J24" s="2"/>
      <c r="K24" s="2"/>
      <c r="L24" s="2"/>
    </row>
    <row r="25" spans="1:12" ht="82.5" x14ac:dyDescent="0.25">
      <c r="A25" s="24"/>
      <c r="B25" s="25"/>
      <c r="C25" s="9" t="s">
        <v>44</v>
      </c>
      <c r="D25" s="10">
        <v>18548</v>
      </c>
      <c r="E25" s="10">
        <v>0</v>
      </c>
      <c r="F25" s="10" t="str">
        <f t="shared" si="2"/>
        <v/>
      </c>
      <c r="G25" s="26"/>
      <c r="H25" s="3"/>
      <c r="I25" s="2"/>
      <c r="J25" s="2"/>
      <c r="K25" s="2"/>
      <c r="L25" s="2"/>
    </row>
    <row r="26" spans="1:12" ht="16.5" x14ac:dyDescent="0.25">
      <c r="A26" s="24" t="s">
        <v>34</v>
      </c>
      <c r="B26" s="25" t="s">
        <v>47</v>
      </c>
      <c r="C26" s="9" t="s">
        <v>1</v>
      </c>
      <c r="D26" s="10">
        <f t="shared" si="1"/>
        <v>41029.300000000003</v>
      </c>
      <c r="E26" s="10">
        <f t="shared" si="1"/>
        <v>20451.5</v>
      </c>
      <c r="F26" s="10">
        <f t="shared" si="2"/>
        <v>49.846085602240343</v>
      </c>
      <c r="G26" s="26" t="s">
        <v>157</v>
      </c>
      <c r="H26" s="3"/>
      <c r="I26" s="2"/>
      <c r="J26" s="2"/>
      <c r="K26" s="2"/>
      <c r="L26" s="2"/>
    </row>
    <row r="27" spans="1:12" ht="16.5" x14ac:dyDescent="0.25">
      <c r="A27" s="24"/>
      <c r="B27" s="25"/>
      <c r="C27" s="9" t="s">
        <v>11</v>
      </c>
      <c r="D27" s="10">
        <v>41029.300000000003</v>
      </c>
      <c r="E27" s="10">
        <v>20451.5</v>
      </c>
      <c r="F27" s="10">
        <f t="shared" si="2"/>
        <v>49.846085602240343</v>
      </c>
      <c r="G27" s="26"/>
      <c r="H27" s="3"/>
      <c r="I27" s="2"/>
      <c r="J27" s="2"/>
      <c r="K27" s="2"/>
      <c r="L27" s="2"/>
    </row>
    <row r="28" spans="1:12" ht="82.5" x14ac:dyDescent="0.25">
      <c r="A28" s="24"/>
      <c r="B28" s="25"/>
      <c r="C28" s="9" t="s">
        <v>44</v>
      </c>
      <c r="D28" s="10">
        <v>41029.300000000003</v>
      </c>
      <c r="E28" s="10">
        <v>20451.5</v>
      </c>
      <c r="F28" s="10">
        <f t="shared" si="2"/>
        <v>49.846085602240343</v>
      </c>
      <c r="G28" s="26"/>
      <c r="H28" s="3"/>
      <c r="I28" s="2"/>
      <c r="J28" s="2"/>
      <c r="K28" s="2"/>
      <c r="L28" s="2"/>
    </row>
    <row r="29" spans="1:12" ht="16.5" x14ac:dyDescent="0.25">
      <c r="A29" s="24" t="s">
        <v>35</v>
      </c>
      <c r="B29" s="25" t="s">
        <v>41</v>
      </c>
      <c r="C29" s="9" t="s">
        <v>1</v>
      </c>
      <c r="D29" s="10">
        <f t="shared" si="1"/>
        <v>5.4</v>
      </c>
      <c r="E29" s="10">
        <f t="shared" si="1"/>
        <v>5.4</v>
      </c>
      <c r="F29" s="10">
        <f t="shared" si="2"/>
        <v>100</v>
      </c>
      <c r="G29" s="26" t="s">
        <v>119</v>
      </c>
      <c r="H29" s="3"/>
      <c r="I29" s="2"/>
      <c r="J29" s="2"/>
      <c r="K29" s="2"/>
      <c r="L29" s="2"/>
    </row>
    <row r="30" spans="1:12" ht="16.5" x14ac:dyDescent="0.25">
      <c r="A30" s="24"/>
      <c r="B30" s="25"/>
      <c r="C30" s="9" t="s">
        <v>11</v>
      </c>
      <c r="D30" s="10">
        <v>5.4</v>
      </c>
      <c r="E30" s="10">
        <v>5.4</v>
      </c>
      <c r="F30" s="10">
        <f t="shared" si="2"/>
        <v>100</v>
      </c>
      <c r="G30" s="26"/>
      <c r="H30" s="3"/>
      <c r="I30" s="2"/>
      <c r="J30" s="2"/>
      <c r="K30" s="2"/>
      <c r="L30" s="2"/>
    </row>
    <row r="31" spans="1:12" ht="99" x14ac:dyDescent="0.25">
      <c r="A31" s="24"/>
      <c r="B31" s="25"/>
      <c r="C31" s="9" t="s">
        <v>45</v>
      </c>
      <c r="D31" s="10">
        <v>5.4</v>
      </c>
      <c r="E31" s="10">
        <v>5.4</v>
      </c>
      <c r="F31" s="10">
        <f t="shared" si="2"/>
        <v>100</v>
      </c>
      <c r="G31" s="26"/>
      <c r="H31" s="3"/>
      <c r="I31" s="2"/>
      <c r="J31" s="2"/>
      <c r="K31" s="2"/>
      <c r="L31" s="2"/>
    </row>
    <row r="32" spans="1:12" ht="16.5" x14ac:dyDescent="0.25">
      <c r="A32" s="24" t="s">
        <v>36</v>
      </c>
      <c r="B32" s="25" t="s">
        <v>61</v>
      </c>
      <c r="C32" s="9" t="s">
        <v>1</v>
      </c>
      <c r="D32" s="10">
        <f t="shared" ref="D32:E32" si="4">SUM(D33)</f>
        <v>415.6</v>
      </c>
      <c r="E32" s="10">
        <f t="shared" si="4"/>
        <v>0</v>
      </c>
      <c r="F32" s="10" t="str">
        <f t="shared" si="2"/>
        <v/>
      </c>
      <c r="G32" s="26" t="s">
        <v>137</v>
      </c>
      <c r="H32" s="3"/>
      <c r="I32" s="2"/>
      <c r="J32" s="2"/>
      <c r="K32" s="2"/>
      <c r="L32" s="2"/>
    </row>
    <row r="33" spans="1:12" ht="16.5" x14ac:dyDescent="0.25">
      <c r="A33" s="24"/>
      <c r="B33" s="25"/>
      <c r="C33" s="9" t="s">
        <v>11</v>
      </c>
      <c r="D33" s="10">
        <v>415.6</v>
      </c>
      <c r="E33" s="10">
        <v>0</v>
      </c>
      <c r="F33" s="10" t="str">
        <f t="shared" si="2"/>
        <v/>
      </c>
      <c r="G33" s="26"/>
      <c r="H33" s="3"/>
      <c r="I33" s="2"/>
      <c r="J33" s="2"/>
      <c r="K33" s="2"/>
      <c r="L33" s="2"/>
    </row>
    <row r="34" spans="1:12" ht="98.25" customHeight="1" x14ac:dyDescent="0.25">
      <c r="A34" s="24"/>
      <c r="B34" s="25"/>
      <c r="C34" s="9" t="s">
        <v>45</v>
      </c>
      <c r="D34" s="10">
        <v>415.7</v>
      </c>
      <c r="E34" s="10">
        <v>0</v>
      </c>
      <c r="F34" s="10" t="str">
        <f t="shared" si="2"/>
        <v/>
      </c>
      <c r="G34" s="26"/>
      <c r="H34" s="3"/>
      <c r="I34" s="2"/>
      <c r="J34" s="2"/>
      <c r="K34" s="2"/>
      <c r="L34" s="2"/>
    </row>
    <row r="35" spans="1:12" ht="16.5" x14ac:dyDescent="0.25">
      <c r="A35" s="24" t="s">
        <v>37</v>
      </c>
      <c r="B35" s="25" t="s">
        <v>58</v>
      </c>
      <c r="C35" s="9" t="s">
        <v>1</v>
      </c>
      <c r="D35" s="10">
        <f t="shared" ref="D35:E35" si="5">SUM(D36)</f>
        <v>27200</v>
      </c>
      <c r="E35" s="10">
        <f t="shared" si="5"/>
        <v>16281.1</v>
      </c>
      <c r="F35" s="10">
        <f t="shared" si="2"/>
        <v>59.856985294117649</v>
      </c>
      <c r="G35" s="26" t="s">
        <v>138</v>
      </c>
      <c r="H35" s="3"/>
      <c r="I35" s="2"/>
      <c r="J35" s="2"/>
      <c r="K35" s="2"/>
      <c r="L35" s="2"/>
    </row>
    <row r="36" spans="1:12" ht="16.5" x14ac:dyDescent="0.25">
      <c r="A36" s="24"/>
      <c r="B36" s="25"/>
      <c r="C36" s="9" t="s">
        <v>11</v>
      </c>
      <c r="D36" s="10">
        <v>27200</v>
      </c>
      <c r="E36" s="10">
        <v>16281.1</v>
      </c>
      <c r="F36" s="10">
        <f t="shared" si="2"/>
        <v>59.856985294117649</v>
      </c>
      <c r="G36" s="26"/>
      <c r="H36" s="3"/>
      <c r="I36" s="2"/>
      <c r="J36" s="2"/>
      <c r="K36" s="2"/>
      <c r="L36" s="2"/>
    </row>
    <row r="37" spans="1:12" ht="99" x14ac:dyDescent="0.25">
      <c r="A37" s="24"/>
      <c r="B37" s="25"/>
      <c r="C37" s="9" t="s">
        <v>45</v>
      </c>
      <c r="D37" s="10">
        <v>27200</v>
      </c>
      <c r="E37" s="10">
        <v>16281.1</v>
      </c>
      <c r="F37" s="10">
        <f t="shared" si="2"/>
        <v>59.856985294117649</v>
      </c>
      <c r="G37" s="26"/>
      <c r="H37" s="3"/>
      <c r="I37" s="2"/>
      <c r="J37" s="2"/>
      <c r="K37" s="2"/>
      <c r="L37" s="2"/>
    </row>
    <row r="38" spans="1:12" ht="58.5" customHeight="1" x14ac:dyDescent="0.25">
      <c r="A38" s="24" t="s">
        <v>38</v>
      </c>
      <c r="B38" s="25" t="s">
        <v>64</v>
      </c>
      <c r="C38" s="9" t="s">
        <v>1</v>
      </c>
      <c r="D38" s="10">
        <f t="shared" ref="D38:E40" si="6">SUM(D39)</f>
        <v>26473.1</v>
      </c>
      <c r="E38" s="10">
        <f t="shared" si="6"/>
        <v>11646.7</v>
      </c>
      <c r="F38" s="10">
        <f t="shared" si="2"/>
        <v>43.994469858082361</v>
      </c>
      <c r="G38" s="26" t="s">
        <v>139</v>
      </c>
      <c r="H38" s="2"/>
      <c r="I38" s="2"/>
      <c r="J38" s="2"/>
      <c r="K38" s="2"/>
      <c r="L38" s="2"/>
    </row>
    <row r="39" spans="1:12" ht="58.5" customHeight="1" x14ac:dyDescent="0.25">
      <c r="A39" s="24"/>
      <c r="B39" s="25"/>
      <c r="C39" s="9" t="s">
        <v>11</v>
      </c>
      <c r="D39" s="10">
        <v>26473.1</v>
      </c>
      <c r="E39" s="10">
        <v>11646.7</v>
      </c>
      <c r="F39" s="10">
        <f t="shared" si="2"/>
        <v>43.994469858082361</v>
      </c>
      <c r="G39" s="26"/>
      <c r="H39" s="3"/>
      <c r="I39" s="2"/>
      <c r="J39" s="2"/>
      <c r="K39" s="2"/>
      <c r="L39" s="2"/>
    </row>
    <row r="40" spans="1:12" ht="54.75" customHeight="1" x14ac:dyDescent="0.25">
      <c r="A40" s="24" t="s">
        <v>39</v>
      </c>
      <c r="B40" s="25" t="s">
        <v>106</v>
      </c>
      <c r="C40" s="15" t="s">
        <v>1</v>
      </c>
      <c r="D40" s="10">
        <f t="shared" si="6"/>
        <v>1691</v>
      </c>
      <c r="E40" s="10">
        <f t="shared" si="6"/>
        <v>0</v>
      </c>
      <c r="F40" s="10" t="str">
        <f t="shared" ref="F40:F41" si="7">IF(E40=0,"",E40*100/D40)</f>
        <v/>
      </c>
      <c r="G40" s="26" t="s">
        <v>140</v>
      </c>
      <c r="H40" s="3"/>
      <c r="I40" s="2"/>
      <c r="J40" s="2"/>
      <c r="K40" s="2"/>
      <c r="L40" s="2"/>
    </row>
    <row r="41" spans="1:12" ht="54.75" customHeight="1" x14ac:dyDescent="0.25">
      <c r="A41" s="24"/>
      <c r="B41" s="25"/>
      <c r="C41" s="15" t="s">
        <v>11</v>
      </c>
      <c r="D41" s="10">
        <v>1691</v>
      </c>
      <c r="E41" s="10">
        <v>0</v>
      </c>
      <c r="F41" s="10" t="str">
        <f t="shared" si="7"/>
        <v/>
      </c>
      <c r="G41" s="26"/>
      <c r="H41" s="3"/>
      <c r="I41" s="2"/>
      <c r="J41" s="2"/>
      <c r="K41" s="2"/>
      <c r="L41" s="2"/>
    </row>
    <row r="42" spans="1:12" ht="16.5" customHeight="1" x14ac:dyDescent="0.25">
      <c r="A42" s="24" t="s">
        <v>40</v>
      </c>
      <c r="B42" s="25" t="s">
        <v>80</v>
      </c>
      <c r="C42" s="9" t="s">
        <v>1</v>
      </c>
      <c r="D42" s="10">
        <f t="shared" ref="D42:E42" si="8">SUM(D43)</f>
        <v>5014.8999999999996</v>
      </c>
      <c r="E42" s="10">
        <f t="shared" si="8"/>
        <v>1459.2</v>
      </c>
      <c r="F42" s="10">
        <f t="shared" ref="F42:F44" si="9">IF(E42=0,"",E42*100/D42)</f>
        <v>29.09729007557479</v>
      </c>
      <c r="G42" s="26" t="s">
        <v>141</v>
      </c>
      <c r="H42" s="3"/>
      <c r="I42" s="2"/>
      <c r="J42" s="2"/>
      <c r="K42" s="2"/>
      <c r="L42" s="2"/>
    </row>
    <row r="43" spans="1:12" ht="16.5" customHeight="1" x14ac:dyDescent="0.25">
      <c r="A43" s="24"/>
      <c r="B43" s="25"/>
      <c r="C43" s="9" t="s">
        <v>11</v>
      </c>
      <c r="D43" s="10">
        <v>5014.8999999999996</v>
      </c>
      <c r="E43" s="10">
        <v>1459.2</v>
      </c>
      <c r="F43" s="10">
        <f t="shared" si="9"/>
        <v>29.09729007557479</v>
      </c>
      <c r="G43" s="26"/>
      <c r="H43" s="3"/>
      <c r="I43" s="2"/>
      <c r="J43" s="2"/>
      <c r="K43" s="2"/>
      <c r="L43" s="2"/>
    </row>
    <row r="44" spans="1:12" ht="99.75" customHeight="1" x14ac:dyDescent="0.25">
      <c r="A44" s="24"/>
      <c r="B44" s="25"/>
      <c r="C44" s="9" t="s">
        <v>45</v>
      </c>
      <c r="D44" s="10">
        <v>5014.8999999999996</v>
      </c>
      <c r="E44" s="10">
        <v>1459.2</v>
      </c>
      <c r="F44" s="10">
        <f t="shared" si="9"/>
        <v>29.09729007557479</v>
      </c>
      <c r="G44" s="26"/>
      <c r="H44" s="3"/>
      <c r="I44" s="2"/>
      <c r="J44" s="2"/>
      <c r="K44" s="2"/>
      <c r="L44" s="2"/>
    </row>
    <row r="45" spans="1:12" ht="16.5" x14ac:dyDescent="0.25">
      <c r="A45" s="24" t="s">
        <v>84</v>
      </c>
      <c r="B45" s="25" t="s">
        <v>107</v>
      </c>
      <c r="C45" s="15" t="s">
        <v>1</v>
      </c>
      <c r="D45" s="10">
        <f t="shared" ref="D45:E45" si="10">SUM(D46)</f>
        <v>5000</v>
      </c>
      <c r="E45" s="10">
        <f t="shared" si="10"/>
        <v>5000</v>
      </c>
      <c r="F45" s="10">
        <f t="shared" ref="F45:F47" si="11">IF(E45=0,"",E45*100/D45)</f>
        <v>100</v>
      </c>
      <c r="G45" s="26" t="s">
        <v>142</v>
      </c>
      <c r="H45" s="3"/>
      <c r="I45" s="2"/>
      <c r="J45" s="2"/>
      <c r="K45" s="2"/>
      <c r="L45" s="2"/>
    </row>
    <row r="46" spans="1:12" ht="16.5" x14ac:dyDescent="0.25">
      <c r="A46" s="24"/>
      <c r="B46" s="25"/>
      <c r="C46" s="15" t="s">
        <v>11</v>
      </c>
      <c r="D46" s="10">
        <v>5000</v>
      </c>
      <c r="E46" s="10">
        <v>5000</v>
      </c>
      <c r="F46" s="10">
        <f t="shared" si="11"/>
        <v>100</v>
      </c>
      <c r="G46" s="26"/>
      <c r="H46" s="3"/>
      <c r="I46" s="2"/>
      <c r="J46" s="2"/>
      <c r="K46" s="2"/>
      <c r="L46" s="2"/>
    </row>
    <row r="47" spans="1:12" ht="99" x14ac:dyDescent="0.25">
      <c r="A47" s="24"/>
      <c r="B47" s="25"/>
      <c r="C47" s="15" t="s">
        <v>45</v>
      </c>
      <c r="D47" s="10">
        <v>5000</v>
      </c>
      <c r="E47" s="10">
        <v>5000</v>
      </c>
      <c r="F47" s="10">
        <f t="shared" si="11"/>
        <v>100</v>
      </c>
      <c r="G47" s="26"/>
      <c r="H47" s="3"/>
      <c r="I47" s="2"/>
      <c r="J47" s="2"/>
      <c r="K47" s="2"/>
      <c r="L47" s="2"/>
    </row>
    <row r="48" spans="1:12" ht="16.5" x14ac:dyDescent="0.25">
      <c r="A48" s="24" t="s">
        <v>60</v>
      </c>
      <c r="B48" s="25" t="s">
        <v>121</v>
      </c>
      <c r="C48" s="16" t="s">
        <v>1</v>
      </c>
      <c r="D48" s="10">
        <f t="shared" ref="D48:E48" si="12">SUM(D49)</f>
        <v>5000</v>
      </c>
      <c r="E48" s="10">
        <f t="shared" si="12"/>
        <v>0</v>
      </c>
      <c r="F48" s="10" t="str">
        <f t="shared" ref="F48:F50" si="13">IF(E48=0,"",E48*100/D48)</f>
        <v/>
      </c>
      <c r="G48" s="26" t="s">
        <v>122</v>
      </c>
      <c r="H48" s="3"/>
      <c r="I48" s="2"/>
      <c r="J48" s="2"/>
      <c r="K48" s="2"/>
      <c r="L48" s="2"/>
    </row>
    <row r="49" spans="1:12" ht="16.5" x14ac:dyDescent="0.25">
      <c r="A49" s="24"/>
      <c r="B49" s="25"/>
      <c r="C49" s="16" t="s">
        <v>11</v>
      </c>
      <c r="D49" s="10">
        <v>5000</v>
      </c>
      <c r="E49" s="10">
        <v>0</v>
      </c>
      <c r="F49" s="10" t="str">
        <f t="shared" si="13"/>
        <v/>
      </c>
      <c r="G49" s="26"/>
      <c r="H49" s="3"/>
      <c r="I49" s="2"/>
      <c r="J49" s="2"/>
      <c r="K49" s="2"/>
      <c r="L49" s="2"/>
    </row>
    <row r="50" spans="1:12" ht="99" x14ac:dyDescent="0.25">
      <c r="A50" s="24"/>
      <c r="B50" s="25"/>
      <c r="C50" s="16" t="s">
        <v>45</v>
      </c>
      <c r="D50" s="10">
        <v>5000</v>
      </c>
      <c r="E50" s="10">
        <v>0</v>
      </c>
      <c r="F50" s="10" t="str">
        <f t="shared" si="13"/>
        <v/>
      </c>
      <c r="G50" s="26"/>
      <c r="H50" s="3"/>
      <c r="I50" s="2"/>
      <c r="J50" s="2"/>
      <c r="K50" s="2"/>
      <c r="L50" s="2"/>
    </row>
    <row r="51" spans="1:12" ht="16.5" customHeight="1" x14ac:dyDescent="0.25">
      <c r="A51" s="24" t="s">
        <v>62</v>
      </c>
      <c r="B51" s="25" t="s">
        <v>81</v>
      </c>
      <c r="C51" s="9" t="s">
        <v>1</v>
      </c>
      <c r="D51" s="10">
        <f t="shared" ref="D51:E54" si="14">SUM(D52)</f>
        <v>791.7</v>
      </c>
      <c r="E51" s="10">
        <f t="shared" si="14"/>
        <v>791.7</v>
      </c>
      <c r="F51" s="10">
        <f t="shared" ref="F51:F63" si="15">IF(E51=0,"",E51*100/D51)</f>
        <v>100</v>
      </c>
      <c r="G51" s="36" t="s">
        <v>123</v>
      </c>
      <c r="H51" s="3"/>
      <c r="I51" s="2"/>
      <c r="J51" s="2"/>
      <c r="K51" s="2"/>
      <c r="L51" s="2"/>
    </row>
    <row r="52" spans="1:12" ht="16.5" x14ac:dyDescent="0.25">
      <c r="A52" s="24"/>
      <c r="B52" s="25"/>
      <c r="C52" s="9" t="s">
        <v>11</v>
      </c>
      <c r="D52" s="10">
        <v>791.7</v>
      </c>
      <c r="E52" s="10">
        <v>791.7</v>
      </c>
      <c r="F52" s="10">
        <f t="shared" si="15"/>
        <v>100</v>
      </c>
      <c r="G52" s="37"/>
      <c r="H52" s="3"/>
      <c r="I52" s="2"/>
      <c r="J52" s="2"/>
      <c r="K52" s="2"/>
      <c r="L52" s="2"/>
    </row>
    <row r="53" spans="1:12" ht="82.5" x14ac:dyDescent="0.25">
      <c r="A53" s="24"/>
      <c r="B53" s="25"/>
      <c r="C53" s="9" t="s">
        <v>79</v>
      </c>
      <c r="D53" s="10">
        <v>791.7</v>
      </c>
      <c r="E53" s="10">
        <v>791.7</v>
      </c>
      <c r="F53" s="10">
        <f t="shared" si="15"/>
        <v>100</v>
      </c>
      <c r="G53" s="38"/>
      <c r="H53" s="3"/>
      <c r="I53" s="2"/>
      <c r="J53" s="2"/>
      <c r="K53" s="2"/>
      <c r="L53" s="2"/>
    </row>
    <row r="54" spans="1:12" ht="16.5" x14ac:dyDescent="0.25">
      <c r="A54" s="24" t="s">
        <v>108</v>
      </c>
      <c r="B54" s="25" t="s">
        <v>82</v>
      </c>
      <c r="C54" s="9" t="s">
        <v>1</v>
      </c>
      <c r="D54" s="10">
        <f t="shared" si="14"/>
        <v>5208.6000000000004</v>
      </c>
      <c r="E54" s="10">
        <f t="shared" si="14"/>
        <v>0</v>
      </c>
      <c r="F54" s="10" t="str">
        <f t="shared" si="15"/>
        <v/>
      </c>
      <c r="G54" s="26" t="s">
        <v>143</v>
      </c>
      <c r="H54" s="3"/>
      <c r="I54" s="2"/>
      <c r="J54" s="2"/>
      <c r="K54" s="2"/>
      <c r="L54" s="2"/>
    </row>
    <row r="55" spans="1:12" ht="16.5" x14ac:dyDescent="0.25">
      <c r="A55" s="24"/>
      <c r="B55" s="25"/>
      <c r="C55" s="9" t="s">
        <v>11</v>
      </c>
      <c r="D55" s="10">
        <v>5208.6000000000004</v>
      </c>
      <c r="E55" s="10">
        <v>0</v>
      </c>
      <c r="F55" s="10" t="str">
        <f t="shared" si="15"/>
        <v/>
      </c>
      <c r="G55" s="26"/>
      <c r="H55" s="3"/>
      <c r="I55" s="2"/>
      <c r="J55" s="2"/>
      <c r="K55" s="2"/>
      <c r="L55" s="2"/>
    </row>
    <row r="56" spans="1:12" ht="82.5" x14ac:dyDescent="0.25">
      <c r="A56" s="24"/>
      <c r="B56" s="25"/>
      <c r="C56" s="9" t="s">
        <v>44</v>
      </c>
      <c r="D56" s="10">
        <v>5208.6000000000004</v>
      </c>
      <c r="E56" s="10">
        <v>0</v>
      </c>
      <c r="F56" s="10" t="str">
        <f t="shared" si="15"/>
        <v/>
      </c>
      <c r="G56" s="26"/>
      <c r="H56" s="3"/>
      <c r="I56" s="2"/>
      <c r="J56" s="2"/>
      <c r="K56" s="2"/>
      <c r="L56" s="2"/>
    </row>
    <row r="57" spans="1:12" ht="16.5" customHeight="1" x14ac:dyDescent="0.25">
      <c r="A57" s="27" t="s">
        <v>124</v>
      </c>
      <c r="B57" s="30" t="s">
        <v>85</v>
      </c>
      <c r="C57" s="13" t="s">
        <v>1</v>
      </c>
      <c r="D57" s="10">
        <f>D58+D59</f>
        <v>106937.1</v>
      </c>
      <c r="E57" s="10">
        <f>E58+E59</f>
        <v>21716</v>
      </c>
      <c r="F57" s="10">
        <f t="shared" si="15"/>
        <v>20.307264737869271</v>
      </c>
      <c r="G57" s="33" t="s">
        <v>144</v>
      </c>
      <c r="H57" s="3"/>
      <c r="I57" s="2"/>
      <c r="J57" s="2"/>
      <c r="K57" s="2"/>
      <c r="L57" s="2"/>
    </row>
    <row r="58" spans="1:12" ht="33" x14ac:dyDescent="0.25">
      <c r="A58" s="28"/>
      <c r="B58" s="31"/>
      <c r="C58" s="13" t="s">
        <v>86</v>
      </c>
      <c r="D58" s="10">
        <v>49856.6</v>
      </c>
      <c r="E58" s="10">
        <v>0</v>
      </c>
      <c r="F58" s="10" t="str">
        <f t="shared" si="15"/>
        <v/>
      </c>
      <c r="G58" s="34"/>
      <c r="H58" s="3"/>
      <c r="I58" s="2"/>
      <c r="J58" s="2"/>
      <c r="K58" s="2"/>
      <c r="L58" s="2"/>
    </row>
    <row r="59" spans="1:12" ht="16.5" x14ac:dyDescent="0.25">
      <c r="A59" s="28"/>
      <c r="B59" s="31"/>
      <c r="C59" s="13" t="s">
        <v>11</v>
      </c>
      <c r="D59" s="10">
        <f>D61+D62</f>
        <v>57080.5</v>
      </c>
      <c r="E59" s="10">
        <f>E61+E62</f>
        <v>21716</v>
      </c>
      <c r="F59" s="10">
        <f t="shared" si="15"/>
        <v>38.044516078170304</v>
      </c>
      <c r="G59" s="34"/>
      <c r="H59" s="3"/>
      <c r="I59" s="2"/>
      <c r="J59" s="2"/>
      <c r="K59" s="2"/>
      <c r="L59" s="2"/>
    </row>
    <row r="60" spans="1:12" ht="16.5" x14ac:dyDescent="0.25">
      <c r="A60" s="28"/>
      <c r="B60" s="31"/>
      <c r="C60" s="13" t="s">
        <v>87</v>
      </c>
      <c r="D60" s="10"/>
      <c r="E60" s="10"/>
      <c r="F60" s="10" t="str">
        <f t="shared" si="15"/>
        <v/>
      </c>
      <c r="G60" s="34"/>
      <c r="H60" s="3"/>
      <c r="I60" s="2"/>
      <c r="J60" s="2"/>
      <c r="K60" s="2"/>
      <c r="L60" s="2"/>
    </row>
    <row r="61" spans="1:12" ht="33" x14ac:dyDescent="0.25">
      <c r="A61" s="28"/>
      <c r="B61" s="31"/>
      <c r="C61" s="13" t="s">
        <v>88</v>
      </c>
      <c r="D61" s="10">
        <f>D63</f>
        <v>46399.4</v>
      </c>
      <c r="E61" s="10">
        <f>E63</f>
        <v>19503.400000000001</v>
      </c>
      <c r="F61" s="10">
        <f t="shared" si="15"/>
        <v>42.0337331948258</v>
      </c>
      <c r="G61" s="34"/>
      <c r="H61" s="3"/>
      <c r="I61" s="2"/>
      <c r="J61" s="2"/>
      <c r="K61" s="2"/>
      <c r="L61" s="2"/>
    </row>
    <row r="62" spans="1:12" ht="132" x14ac:dyDescent="0.25">
      <c r="A62" s="28"/>
      <c r="B62" s="31"/>
      <c r="C62" s="13" t="s">
        <v>89</v>
      </c>
      <c r="D62" s="10">
        <v>10681.1</v>
      </c>
      <c r="E62" s="10">
        <v>2212.6</v>
      </c>
      <c r="F62" s="10">
        <f t="shared" si="15"/>
        <v>20.715094887230716</v>
      </c>
      <c r="G62" s="34"/>
      <c r="H62" s="3"/>
      <c r="I62" s="2"/>
      <c r="J62" s="2"/>
      <c r="K62" s="2"/>
      <c r="L62" s="2"/>
    </row>
    <row r="63" spans="1:12" ht="82.5" x14ac:dyDescent="0.25">
      <c r="A63" s="29"/>
      <c r="B63" s="32"/>
      <c r="C63" s="16" t="s">
        <v>125</v>
      </c>
      <c r="D63" s="10">
        <v>46399.4</v>
      </c>
      <c r="E63" s="10">
        <v>19503.400000000001</v>
      </c>
      <c r="F63" s="10">
        <f t="shared" si="15"/>
        <v>42.0337331948258</v>
      </c>
      <c r="G63" s="35"/>
      <c r="H63" s="3"/>
      <c r="I63" s="2"/>
      <c r="J63" s="2"/>
      <c r="K63" s="2"/>
      <c r="L63" s="2"/>
    </row>
    <row r="64" spans="1:12" ht="16.5" customHeight="1" x14ac:dyDescent="0.25">
      <c r="A64" s="27" t="s">
        <v>126</v>
      </c>
      <c r="B64" s="47" t="s">
        <v>90</v>
      </c>
      <c r="C64" s="13" t="s">
        <v>1</v>
      </c>
      <c r="D64" s="10">
        <f>D65+D66</f>
        <v>66022.2</v>
      </c>
      <c r="E64" s="10">
        <f>E65+E66</f>
        <v>32636.9</v>
      </c>
      <c r="F64" s="10">
        <f t="shared" ref="F64:F72" si="16">IF(E64=0,"",E64*100/D64)</f>
        <v>49.43322094689362</v>
      </c>
      <c r="G64" s="33" t="s">
        <v>145</v>
      </c>
      <c r="H64" s="3"/>
      <c r="I64" s="2"/>
      <c r="J64" s="2"/>
      <c r="K64" s="2"/>
      <c r="L64" s="2"/>
    </row>
    <row r="65" spans="1:12" ht="33" x14ac:dyDescent="0.25">
      <c r="A65" s="28"/>
      <c r="B65" s="49"/>
      <c r="C65" s="13" t="s">
        <v>86</v>
      </c>
      <c r="D65" s="10">
        <v>30034.1</v>
      </c>
      <c r="E65" s="10">
        <v>0</v>
      </c>
      <c r="F65" s="10" t="str">
        <f t="shared" si="16"/>
        <v/>
      </c>
      <c r="G65" s="34"/>
      <c r="H65" s="3"/>
      <c r="I65" s="2"/>
      <c r="J65" s="2"/>
      <c r="K65" s="2"/>
      <c r="L65" s="2"/>
    </row>
    <row r="66" spans="1:12" ht="16.5" x14ac:dyDescent="0.25">
      <c r="A66" s="28"/>
      <c r="B66" s="49"/>
      <c r="C66" s="13" t="s">
        <v>11</v>
      </c>
      <c r="D66" s="10">
        <f>D68+D69</f>
        <v>35988.1</v>
      </c>
      <c r="E66" s="10">
        <f>E68+E69</f>
        <v>32636.9</v>
      </c>
      <c r="F66" s="10">
        <f t="shared" si="16"/>
        <v>90.68803298868238</v>
      </c>
      <c r="G66" s="34"/>
      <c r="H66" s="3"/>
      <c r="I66" s="2"/>
      <c r="J66" s="2"/>
      <c r="K66" s="2"/>
      <c r="L66" s="2"/>
    </row>
    <row r="67" spans="1:12" ht="16.5" x14ac:dyDescent="0.25">
      <c r="A67" s="28"/>
      <c r="B67" s="49"/>
      <c r="C67" s="13" t="s">
        <v>87</v>
      </c>
      <c r="D67" s="10"/>
      <c r="E67" s="10"/>
      <c r="F67" s="10" t="str">
        <f t="shared" si="16"/>
        <v/>
      </c>
      <c r="G67" s="34"/>
      <c r="H67" s="3"/>
      <c r="I67" s="2"/>
      <c r="J67" s="2"/>
      <c r="K67" s="2"/>
      <c r="L67" s="2"/>
    </row>
    <row r="68" spans="1:12" ht="33" x14ac:dyDescent="0.25">
      <c r="A68" s="28"/>
      <c r="B68" s="49"/>
      <c r="C68" s="13" t="s">
        <v>88</v>
      </c>
      <c r="D68" s="10">
        <f>D70</f>
        <v>29373.200000000001</v>
      </c>
      <c r="E68" s="10">
        <f>E70</f>
        <v>29373.200000000001</v>
      </c>
      <c r="F68" s="10">
        <f t="shared" si="16"/>
        <v>100</v>
      </c>
      <c r="G68" s="34"/>
      <c r="H68" s="3"/>
      <c r="I68" s="2"/>
      <c r="J68" s="2"/>
      <c r="K68" s="2"/>
      <c r="L68" s="2"/>
    </row>
    <row r="69" spans="1:12" ht="132" x14ac:dyDescent="0.25">
      <c r="A69" s="28"/>
      <c r="B69" s="49"/>
      <c r="C69" s="13" t="s">
        <v>89</v>
      </c>
      <c r="D69" s="10">
        <v>6614.9</v>
      </c>
      <c r="E69" s="10">
        <v>3263.7</v>
      </c>
      <c r="F69" s="10">
        <f t="shared" si="16"/>
        <v>49.338614340352841</v>
      </c>
      <c r="G69" s="34"/>
      <c r="H69" s="3"/>
      <c r="I69" s="2"/>
      <c r="J69" s="2"/>
      <c r="K69" s="2"/>
      <c r="L69" s="2"/>
    </row>
    <row r="70" spans="1:12" ht="82.5" x14ac:dyDescent="0.25">
      <c r="A70" s="29"/>
      <c r="B70" s="48"/>
      <c r="C70" s="16" t="s">
        <v>125</v>
      </c>
      <c r="D70" s="10">
        <v>29373.200000000001</v>
      </c>
      <c r="E70" s="10">
        <v>29373.200000000001</v>
      </c>
      <c r="F70" s="10">
        <f t="shared" si="16"/>
        <v>100</v>
      </c>
      <c r="G70" s="35"/>
      <c r="H70" s="3"/>
      <c r="I70" s="2"/>
      <c r="J70" s="2"/>
      <c r="K70" s="2"/>
      <c r="L70" s="2"/>
    </row>
    <row r="71" spans="1:12" ht="35.25" customHeight="1" x14ac:dyDescent="0.25">
      <c r="A71" s="27" t="s">
        <v>127</v>
      </c>
      <c r="B71" s="47" t="s">
        <v>91</v>
      </c>
      <c r="C71" s="13" t="s">
        <v>1</v>
      </c>
      <c r="D71" s="10">
        <f>D72</f>
        <v>97</v>
      </c>
      <c r="E71" s="10">
        <f>E72</f>
        <v>97</v>
      </c>
      <c r="F71" s="10">
        <f t="shared" si="16"/>
        <v>100</v>
      </c>
      <c r="G71" s="36" t="s">
        <v>109</v>
      </c>
      <c r="H71" s="3"/>
      <c r="I71" s="2"/>
      <c r="J71" s="2"/>
      <c r="K71" s="2"/>
      <c r="L71" s="2"/>
    </row>
    <row r="72" spans="1:12" ht="35.25" customHeight="1" x14ac:dyDescent="0.25">
      <c r="A72" s="29"/>
      <c r="B72" s="48"/>
      <c r="C72" s="13" t="s">
        <v>11</v>
      </c>
      <c r="D72" s="10">
        <v>97</v>
      </c>
      <c r="E72" s="10">
        <v>97</v>
      </c>
      <c r="F72" s="10">
        <f t="shared" si="16"/>
        <v>100</v>
      </c>
      <c r="G72" s="38"/>
      <c r="H72" s="3"/>
      <c r="I72" s="2"/>
      <c r="J72" s="2"/>
      <c r="K72" s="2"/>
      <c r="L72" s="2"/>
    </row>
    <row r="73" spans="1:12" ht="16.5" x14ac:dyDescent="0.25">
      <c r="A73" s="11" t="s">
        <v>63</v>
      </c>
      <c r="B73" s="11"/>
      <c r="C73" s="11"/>
      <c r="D73" s="11"/>
      <c r="E73" s="11"/>
      <c r="F73" s="11"/>
      <c r="G73" s="11"/>
      <c r="H73" s="2"/>
      <c r="I73" s="2"/>
      <c r="J73" s="2"/>
      <c r="K73" s="2"/>
      <c r="L73" s="2"/>
    </row>
    <row r="74" spans="1:12" ht="38.25" customHeight="1" x14ac:dyDescent="0.25">
      <c r="A74" s="40" t="s">
        <v>5</v>
      </c>
      <c r="B74" s="41" t="s">
        <v>77</v>
      </c>
      <c r="C74" s="6" t="s">
        <v>1</v>
      </c>
      <c r="D74" s="7">
        <f t="shared" ref="D74:E74" si="17">SUM(D75)</f>
        <v>7268.5</v>
      </c>
      <c r="E74" s="7">
        <f t="shared" si="17"/>
        <v>3711.8</v>
      </c>
      <c r="F74" s="7">
        <f t="shared" si="2"/>
        <v>51.066932654605488</v>
      </c>
      <c r="G74" s="8"/>
      <c r="H74" s="2"/>
      <c r="I74" s="2"/>
      <c r="J74" s="2"/>
      <c r="K74" s="2"/>
      <c r="L74" s="2"/>
    </row>
    <row r="75" spans="1:12" ht="46.5" customHeight="1" x14ac:dyDescent="0.25">
      <c r="A75" s="40"/>
      <c r="B75" s="41"/>
      <c r="C75" s="6" t="s">
        <v>11</v>
      </c>
      <c r="D75" s="7">
        <f>D77+D79</f>
        <v>7268.5</v>
      </c>
      <c r="E75" s="7">
        <f>E77+E79</f>
        <v>3711.8</v>
      </c>
      <c r="F75" s="7">
        <f t="shared" si="2"/>
        <v>51.066932654605488</v>
      </c>
      <c r="G75" s="8"/>
      <c r="H75" s="2"/>
      <c r="I75" s="2"/>
      <c r="J75" s="2"/>
      <c r="K75" s="2"/>
      <c r="L75" s="2"/>
    </row>
    <row r="76" spans="1:12" ht="51" customHeight="1" x14ac:dyDescent="0.25">
      <c r="A76" s="39" t="s">
        <v>6</v>
      </c>
      <c r="B76" s="25" t="s">
        <v>48</v>
      </c>
      <c r="C76" s="9" t="s">
        <v>1</v>
      </c>
      <c r="D76" s="10">
        <f>D77</f>
        <v>3041</v>
      </c>
      <c r="E76" s="10">
        <f>E77</f>
        <v>932.3</v>
      </c>
      <c r="F76" s="10">
        <f t="shared" si="2"/>
        <v>30.657678395264714</v>
      </c>
      <c r="G76" s="26" t="s">
        <v>92</v>
      </c>
      <c r="H76" s="2"/>
      <c r="I76" s="2"/>
      <c r="J76" s="2"/>
      <c r="K76" s="2"/>
      <c r="L76" s="2"/>
    </row>
    <row r="77" spans="1:12" ht="51" customHeight="1" x14ac:dyDescent="0.25">
      <c r="A77" s="39"/>
      <c r="B77" s="25"/>
      <c r="C77" s="9" t="s">
        <v>11</v>
      </c>
      <c r="D77" s="10">
        <v>3041</v>
      </c>
      <c r="E77" s="10">
        <v>932.3</v>
      </c>
      <c r="F77" s="10">
        <f t="shared" si="2"/>
        <v>30.657678395264714</v>
      </c>
      <c r="G77" s="26"/>
      <c r="H77" s="2"/>
      <c r="I77" s="2"/>
      <c r="J77" s="2"/>
      <c r="K77" s="2"/>
      <c r="L77" s="2"/>
    </row>
    <row r="78" spans="1:12" ht="80.25" customHeight="1" x14ac:dyDescent="0.25">
      <c r="A78" s="39" t="s">
        <v>73</v>
      </c>
      <c r="B78" s="25" t="s">
        <v>49</v>
      </c>
      <c r="C78" s="9" t="s">
        <v>1</v>
      </c>
      <c r="D78" s="10">
        <f>D79</f>
        <v>4227.5</v>
      </c>
      <c r="E78" s="10">
        <f>E79</f>
        <v>2779.5</v>
      </c>
      <c r="F78" s="10">
        <f t="shared" si="2"/>
        <v>65.748078060319344</v>
      </c>
      <c r="G78" s="26" t="s">
        <v>93</v>
      </c>
      <c r="H78" s="2"/>
      <c r="I78" s="2"/>
      <c r="J78" s="2"/>
      <c r="K78" s="2"/>
      <c r="L78" s="2"/>
    </row>
    <row r="79" spans="1:12" ht="80.25" customHeight="1" x14ac:dyDescent="0.25">
      <c r="A79" s="39"/>
      <c r="B79" s="25"/>
      <c r="C79" s="9" t="s">
        <v>11</v>
      </c>
      <c r="D79" s="10">
        <v>4227.5</v>
      </c>
      <c r="E79" s="10">
        <v>2779.5</v>
      </c>
      <c r="F79" s="10">
        <f t="shared" si="2"/>
        <v>65.748078060319344</v>
      </c>
      <c r="G79" s="26"/>
      <c r="H79" s="2"/>
      <c r="I79" s="2"/>
      <c r="J79" s="2"/>
      <c r="K79" s="2"/>
      <c r="L79" s="2"/>
    </row>
    <row r="80" spans="1:12" ht="16.5" x14ac:dyDescent="0.25">
      <c r="A80" s="11" t="s">
        <v>7</v>
      </c>
      <c r="B80" s="11"/>
      <c r="C80" s="11"/>
      <c r="D80" s="11"/>
      <c r="E80" s="11"/>
      <c r="F80" s="11"/>
      <c r="G80" s="11"/>
      <c r="H80" s="2"/>
      <c r="I80" s="2"/>
      <c r="J80" s="2"/>
      <c r="K80" s="2"/>
      <c r="L80" s="2"/>
    </row>
    <row r="81" spans="1:12" ht="28.5" customHeight="1" x14ac:dyDescent="0.25">
      <c r="A81" s="40" t="s">
        <v>8</v>
      </c>
      <c r="B81" s="41" t="s">
        <v>76</v>
      </c>
      <c r="C81" s="6" t="s">
        <v>1</v>
      </c>
      <c r="D81" s="7">
        <f t="shared" ref="D81:E81" si="18">SUM(D82)</f>
        <v>10659.599999999999</v>
      </c>
      <c r="E81" s="7">
        <f t="shared" si="18"/>
        <v>6468.4</v>
      </c>
      <c r="F81" s="7">
        <f t="shared" si="2"/>
        <v>60.681451461593312</v>
      </c>
      <c r="G81" s="8"/>
      <c r="H81" s="2"/>
      <c r="I81" s="2"/>
      <c r="J81" s="2"/>
      <c r="K81" s="2"/>
      <c r="L81" s="2"/>
    </row>
    <row r="82" spans="1:12" ht="28.5" customHeight="1" x14ac:dyDescent="0.25">
      <c r="A82" s="40"/>
      <c r="B82" s="41"/>
      <c r="C82" s="6" t="s">
        <v>11</v>
      </c>
      <c r="D82" s="7">
        <f>D84+D108</f>
        <v>10659.599999999999</v>
      </c>
      <c r="E82" s="7">
        <f>E84+E108</f>
        <v>6468.4</v>
      </c>
      <c r="F82" s="7">
        <f t="shared" si="2"/>
        <v>60.681451461593312</v>
      </c>
      <c r="G82" s="8"/>
      <c r="H82" s="2"/>
      <c r="I82" s="2"/>
      <c r="J82" s="2"/>
      <c r="K82" s="2"/>
      <c r="L82" s="2"/>
    </row>
    <row r="83" spans="1:12" ht="28.5" customHeight="1" x14ac:dyDescent="0.25">
      <c r="A83" s="39" t="s">
        <v>12</v>
      </c>
      <c r="B83" s="25" t="s">
        <v>102</v>
      </c>
      <c r="C83" s="13" t="s">
        <v>1</v>
      </c>
      <c r="D83" s="10">
        <f>D84</f>
        <v>3668.8</v>
      </c>
      <c r="E83" s="10">
        <f>E84</f>
        <v>1547.6999999999998</v>
      </c>
      <c r="F83" s="10">
        <f t="shared" ref="F83:F86" si="19">IF(E83=0,"",E83*100/D83)</f>
        <v>42.185455734845171</v>
      </c>
      <c r="G83" s="26"/>
      <c r="H83" s="2"/>
      <c r="I83" s="2"/>
      <c r="J83" s="2"/>
      <c r="K83" s="2"/>
      <c r="L83" s="2"/>
    </row>
    <row r="84" spans="1:12" ht="28.5" customHeight="1" x14ac:dyDescent="0.25">
      <c r="A84" s="39"/>
      <c r="B84" s="25"/>
      <c r="C84" s="13" t="s">
        <v>11</v>
      </c>
      <c r="D84" s="10">
        <f>D86+D88+D90+D92+D94+D96+D98+D100+D102+D104+D106</f>
        <v>3668.8</v>
      </c>
      <c r="E84" s="10">
        <f>E86+E88+E90+E92+E94+E96+E98+E100+E102+E104+E106</f>
        <v>1547.6999999999998</v>
      </c>
      <c r="F84" s="10">
        <f t="shared" si="19"/>
        <v>42.185455734845171</v>
      </c>
      <c r="G84" s="26"/>
      <c r="H84" s="2"/>
      <c r="I84" s="2"/>
      <c r="J84" s="2"/>
      <c r="K84" s="2"/>
      <c r="L84" s="2"/>
    </row>
    <row r="85" spans="1:12" ht="58.5" customHeight="1" x14ac:dyDescent="0.25">
      <c r="A85" s="39" t="s">
        <v>13</v>
      </c>
      <c r="B85" s="25" t="s">
        <v>110</v>
      </c>
      <c r="C85" s="15" t="s">
        <v>1</v>
      </c>
      <c r="D85" s="10">
        <f t="shared" ref="D85:E103" si="20">SUM(D86)</f>
        <v>354</v>
      </c>
      <c r="E85" s="10">
        <f t="shared" si="20"/>
        <v>165.6</v>
      </c>
      <c r="F85" s="10">
        <f t="shared" si="19"/>
        <v>46.779661016949156</v>
      </c>
      <c r="G85" s="26" t="s">
        <v>111</v>
      </c>
      <c r="H85" s="2"/>
      <c r="I85" s="2"/>
      <c r="J85" s="2"/>
      <c r="K85" s="2"/>
      <c r="L85" s="2"/>
    </row>
    <row r="86" spans="1:12" ht="58.5" customHeight="1" x14ac:dyDescent="0.25">
      <c r="A86" s="39"/>
      <c r="B86" s="25"/>
      <c r="C86" s="15" t="s">
        <v>11</v>
      </c>
      <c r="D86" s="10">
        <v>354</v>
      </c>
      <c r="E86" s="10">
        <v>165.6</v>
      </c>
      <c r="F86" s="10">
        <f t="shared" si="19"/>
        <v>46.779661016949156</v>
      </c>
      <c r="G86" s="26"/>
      <c r="H86" s="2"/>
      <c r="I86" s="2"/>
      <c r="J86" s="2"/>
      <c r="K86" s="2"/>
      <c r="L86" s="2"/>
    </row>
    <row r="87" spans="1:12" ht="53.25" customHeight="1" x14ac:dyDescent="0.25">
      <c r="A87" s="39" t="s">
        <v>22</v>
      </c>
      <c r="B87" s="25" t="s">
        <v>56</v>
      </c>
      <c r="C87" s="13" t="s">
        <v>1</v>
      </c>
      <c r="D87" s="10">
        <f t="shared" si="20"/>
        <v>177</v>
      </c>
      <c r="E87" s="10">
        <f t="shared" si="20"/>
        <v>94.1</v>
      </c>
      <c r="F87" s="10">
        <f t="shared" si="2"/>
        <v>53.163841807909606</v>
      </c>
      <c r="G87" s="26" t="s">
        <v>94</v>
      </c>
      <c r="H87" s="2"/>
      <c r="I87" s="2"/>
      <c r="J87" s="2"/>
      <c r="K87" s="2"/>
      <c r="L87" s="2"/>
    </row>
    <row r="88" spans="1:12" ht="53.25" customHeight="1" x14ac:dyDescent="0.25">
      <c r="A88" s="39"/>
      <c r="B88" s="25"/>
      <c r="C88" s="13" t="s">
        <v>11</v>
      </c>
      <c r="D88" s="10">
        <v>177</v>
      </c>
      <c r="E88" s="10">
        <v>94.1</v>
      </c>
      <c r="F88" s="10">
        <f t="shared" si="2"/>
        <v>53.163841807909606</v>
      </c>
      <c r="G88" s="26"/>
      <c r="H88" s="2"/>
      <c r="I88" s="2"/>
      <c r="J88" s="2"/>
      <c r="K88" s="2"/>
      <c r="L88" s="2"/>
    </row>
    <row r="89" spans="1:12" ht="61.5" customHeight="1" x14ac:dyDescent="0.25">
      <c r="A89" s="39" t="s">
        <v>23</v>
      </c>
      <c r="B89" s="25" t="s">
        <v>51</v>
      </c>
      <c r="C89" s="9" t="s">
        <v>1</v>
      </c>
      <c r="D89" s="10">
        <f t="shared" si="20"/>
        <v>698</v>
      </c>
      <c r="E89" s="10">
        <f t="shared" si="20"/>
        <v>317.2</v>
      </c>
      <c r="F89" s="10">
        <f t="shared" si="2"/>
        <v>45.44412607449857</v>
      </c>
      <c r="G89" s="26" t="s">
        <v>95</v>
      </c>
      <c r="H89" s="2"/>
      <c r="I89" s="2"/>
      <c r="J89" s="2"/>
      <c r="K89" s="2"/>
      <c r="L89" s="2"/>
    </row>
    <row r="90" spans="1:12" ht="61.5" customHeight="1" x14ac:dyDescent="0.25">
      <c r="A90" s="39"/>
      <c r="B90" s="25"/>
      <c r="C90" s="9" t="s">
        <v>11</v>
      </c>
      <c r="D90" s="10">
        <v>698</v>
      </c>
      <c r="E90" s="10">
        <v>317.2</v>
      </c>
      <c r="F90" s="10">
        <f t="shared" si="2"/>
        <v>45.44412607449857</v>
      </c>
      <c r="G90" s="26"/>
      <c r="H90" s="2"/>
      <c r="I90" s="2"/>
      <c r="J90" s="2"/>
      <c r="K90" s="2"/>
      <c r="L90" s="2"/>
    </row>
    <row r="91" spans="1:12" ht="65.25" customHeight="1" x14ac:dyDescent="0.25">
      <c r="A91" s="39" t="s">
        <v>24</v>
      </c>
      <c r="B91" s="25" t="s">
        <v>112</v>
      </c>
      <c r="C91" s="15" t="s">
        <v>1</v>
      </c>
      <c r="D91" s="10">
        <f t="shared" si="20"/>
        <v>354</v>
      </c>
      <c r="E91" s="10">
        <f t="shared" si="20"/>
        <v>46.8</v>
      </c>
      <c r="F91" s="10">
        <f t="shared" ref="F91:F92" si="21">IF(E91=0,"",E91*100/D91)</f>
        <v>13.220338983050848</v>
      </c>
      <c r="G91" s="26" t="s">
        <v>113</v>
      </c>
      <c r="H91" s="2"/>
      <c r="I91" s="2"/>
      <c r="J91" s="2"/>
      <c r="K91" s="2"/>
      <c r="L91" s="2"/>
    </row>
    <row r="92" spans="1:12" ht="65.25" customHeight="1" x14ac:dyDescent="0.25">
      <c r="A92" s="39"/>
      <c r="B92" s="25"/>
      <c r="C92" s="15" t="s">
        <v>11</v>
      </c>
      <c r="D92" s="10">
        <v>354</v>
      </c>
      <c r="E92" s="10">
        <v>46.8</v>
      </c>
      <c r="F92" s="10">
        <f t="shared" si="21"/>
        <v>13.220338983050848</v>
      </c>
      <c r="G92" s="26"/>
      <c r="H92" s="2"/>
      <c r="I92" s="2"/>
      <c r="J92" s="2"/>
      <c r="K92" s="2"/>
      <c r="L92" s="2"/>
    </row>
    <row r="93" spans="1:12" ht="51" customHeight="1" x14ac:dyDescent="0.25">
      <c r="A93" s="39" t="s">
        <v>25</v>
      </c>
      <c r="B93" s="25" t="s">
        <v>57</v>
      </c>
      <c r="C93" s="13" t="s">
        <v>1</v>
      </c>
      <c r="D93" s="10">
        <f t="shared" si="20"/>
        <v>177</v>
      </c>
      <c r="E93" s="10">
        <f t="shared" si="20"/>
        <v>88.5</v>
      </c>
      <c r="F93" s="10">
        <f t="shared" si="2"/>
        <v>50</v>
      </c>
      <c r="G93" s="26" t="s">
        <v>96</v>
      </c>
      <c r="H93" s="2"/>
      <c r="I93" s="2"/>
      <c r="J93" s="2"/>
      <c r="K93" s="2"/>
      <c r="L93" s="2"/>
    </row>
    <row r="94" spans="1:12" ht="51" customHeight="1" x14ac:dyDescent="0.25">
      <c r="A94" s="39"/>
      <c r="B94" s="25"/>
      <c r="C94" s="13" t="s">
        <v>11</v>
      </c>
      <c r="D94" s="10">
        <v>177</v>
      </c>
      <c r="E94" s="10">
        <v>88.5</v>
      </c>
      <c r="F94" s="10">
        <f t="shared" si="2"/>
        <v>50</v>
      </c>
      <c r="G94" s="26"/>
      <c r="H94" s="2"/>
      <c r="I94" s="2"/>
      <c r="J94" s="2"/>
      <c r="K94" s="2"/>
      <c r="L94" s="2"/>
    </row>
    <row r="95" spans="1:12" ht="60.75" customHeight="1" x14ac:dyDescent="0.25">
      <c r="A95" s="39" t="s">
        <v>26</v>
      </c>
      <c r="B95" s="25" t="s">
        <v>52</v>
      </c>
      <c r="C95" s="9" t="s">
        <v>1</v>
      </c>
      <c r="D95" s="10">
        <f t="shared" si="20"/>
        <v>531</v>
      </c>
      <c r="E95" s="10">
        <f t="shared" si="20"/>
        <v>213.7</v>
      </c>
      <c r="F95" s="10">
        <f t="shared" si="2"/>
        <v>40.24482109227872</v>
      </c>
      <c r="G95" s="26" t="s">
        <v>97</v>
      </c>
      <c r="H95" s="2"/>
      <c r="I95" s="2"/>
      <c r="J95" s="2"/>
      <c r="K95" s="2"/>
      <c r="L95" s="2"/>
    </row>
    <row r="96" spans="1:12" ht="60.75" customHeight="1" x14ac:dyDescent="0.25">
      <c r="A96" s="39"/>
      <c r="B96" s="25"/>
      <c r="C96" s="9" t="s">
        <v>11</v>
      </c>
      <c r="D96" s="10">
        <v>531</v>
      </c>
      <c r="E96" s="10">
        <v>213.7</v>
      </c>
      <c r="F96" s="10">
        <f t="shared" ref="F96:F132" si="22">IF(E96=0,"",E96*100/D96)</f>
        <v>40.24482109227872</v>
      </c>
      <c r="G96" s="26"/>
      <c r="H96" s="2"/>
      <c r="I96" s="2"/>
      <c r="J96" s="2"/>
      <c r="K96" s="2"/>
      <c r="L96" s="2"/>
    </row>
    <row r="97" spans="1:12" ht="51" customHeight="1" x14ac:dyDescent="0.25">
      <c r="A97" s="39" t="s">
        <v>27</v>
      </c>
      <c r="B97" s="25" t="s">
        <v>53</v>
      </c>
      <c r="C97" s="9" t="s">
        <v>1</v>
      </c>
      <c r="D97" s="10">
        <f t="shared" si="20"/>
        <v>315.8</v>
      </c>
      <c r="E97" s="10">
        <f t="shared" si="20"/>
        <v>159</v>
      </c>
      <c r="F97" s="10">
        <f t="shared" si="22"/>
        <v>50.348321722609242</v>
      </c>
      <c r="G97" s="26" t="s">
        <v>98</v>
      </c>
      <c r="H97" s="2"/>
      <c r="I97" s="2"/>
      <c r="J97" s="2"/>
      <c r="K97" s="2"/>
      <c r="L97" s="2"/>
    </row>
    <row r="98" spans="1:12" ht="51" customHeight="1" x14ac:dyDescent="0.25">
      <c r="A98" s="39"/>
      <c r="B98" s="25"/>
      <c r="C98" s="9" t="s">
        <v>11</v>
      </c>
      <c r="D98" s="10">
        <v>315.8</v>
      </c>
      <c r="E98" s="10">
        <v>159</v>
      </c>
      <c r="F98" s="10">
        <f t="shared" si="22"/>
        <v>50.348321722609242</v>
      </c>
      <c r="G98" s="26"/>
      <c r="H98" s="2"/>
      <c r="I98" s="2"/>
      <c r="J98" s="2"/>
      <c r="K98" s="2"/>
      <c r="L98" s="2"/>
    </row>
    <row r="99" spans="1:12" ht="53.25" customHeight="1" x14ac:dyDescent="0.25">
      <c r="A99" s="39" t="s">
        <v>28</v>
      </c>
      <c r="B99" s="25" t="s">
        <v>54</v>
      </c>
      <c r="C99" s="9" t="s">
        <v>1</v>
      </c>
      <c r="D99" s="10">
        <f t="shared" si="20"/>
        <v>354</v>
      </c>
      <c r="E99" s="10">
        <f t="shared" si="20"/>
        <v>146.19999999999999</v>
      </c>
      <c r="F99" s="10">
        <f t="shared" si="22"/>
        <v>41.299435028248581</v>
      </c>
      <c r="G99" s="26" t="s">
        <v>99</v>
      </c>
      <c r="H99" s="2"/>
      <c r="I99" s="2"/>
      <c r="J99" s="2"/>
      <c r="K99" s="2"/>
      <c r="L99" s="2"/>
    </row>
    <row r="100" spans="1:12" ht="53.25" customHeight="1" x14ac:dyDescent="0.25">
      <c r="A100" s="39"/>
      <c r="B100" s="25"/>
      <c r="C100" s="9" t="s">
        <v>11</v>
      </c>
      <c r="D100" s="10">
        <v>354</v>
      </c>
      <c r="E100" s="10">
        <v>146.19999999999999</v>
      </c>
      <c r="F100" s="10">
        <f t="shared" si="22"/>
        <v>41.299435028248581</v>
      </c>
      <c r="G100" s="26"/>
      <c r="H100" s="2"/>
      <c r="I100" s="2"/>
      <c r="J100" s="2"/>
      <c r="K100" s="2"/>
      <c r="L100" s="2"/>
    </row>
    <row r="101" spans="1:12" ht="48.75" customHeight="1" x14ac:dyDescent="0.25">
      <c r="A101" s="39" t="s">
        <v>114</v>
      </c>
      <c r="B101" s="25" t="s">
        <v>55</v>
      </c>
      <c r="C101" s="9" t="s">
        <v>1</v>
      </c>
      <c r="D101" s="10">
        <f t="shared" si="20"/>
        <v>177</v>
      </c>
      <c r="E101" s="10">
        <f t="shared" si="20"/>
        <v>119.8</v>
      </c>
      <c r="F101" s="10">
        <f t="shared" si="22"/>
        <v>67.683615819209038</v>
      </c>
      <c r="G101" s="26" t="s">
        <v>100</v>
      </c>
      <c r="H101" s="2"/>
      <c r="I101" s="2"/>
      <c r="J101" s="2"/>
      <c r="K101" s="2"/>
      <c r="L101" s="2"/>
    </row>
    <row r="102" spans="1:12" ht="48.75" customHeight="1" x14ac:dyDescent="0.25">
      <c r="A102" s="39"/>
      <c r="B102" s="25"/>
      <c r="C102" s="9" t="s">
        <v>11</v>
      </c>
      <c r="D102" s="10">
        <v>177</v>
      </c>
      <c r="E102" s="10">
        <v>119.8</v>
      </c>
      <c r="F102" s="10">
        <f t="shared" si="22"/>
        <v>67.683615819209038</v>
      </c>
      <c r="G102" s="26"/>
      <c r="H102" s="2"/>
      <c r="I102" s="2"/>
      <c r="J102" s="2"/>
      <c r="K102" s="2"/>
      <c r="L102" s="2"/>
    </row>
    <row r="103" spans="1:12" ht="46.5" customHeight="1" x14ac:dyDescent="0.25">
      <c r="A103" s="39" t="s">
        <v>128</v>
      </c>
      <c r="B103" s="25" t="s">
        <v>129</v>
      </c>
      <c r="C103" s="16" t="s">
        <v>1</v>
      </c>
      <c r="D103" s="10">
        <f t="shared" si="20"/>
        <v>177</v>
      </c>
      <c r="E103" s="10">
        <f t="shared" si="20"/>
        <v>54.8</v>
      </c>
      <c r="F103" s="10">
        <f t="shared" ref="F103:F106" si="23">IF(E103=0,"",E103*100/D103)</f>
        <v>30.960451977401132</v>
      </c>
      <c r="G103" s="26" t="s">
        <v>130</v>
      </c>
      <c r="H103" s="2"/>
      <c r="I103" s="2"/>
      <c r="J103" s="2"/>
      <c r="K103" s="2"/>
      <c r="L103" s="2"/>
    </row>
    <row r="104" spans="1:12" ht="46.5" customHeight="1" x14ac:dyDescent="0.25">
      <c r="A104" s="39"/>
      <c r="B104" s="25"/>
      <c r="C104" s="16" t="s">
        <v>11</v>
      </c>
      <c r="D104" s="10">
        <v>177</v>
      </c>
      <c r="E104" s="10">
        <v>54.8</v>
      </c>
      <c r="F104" s="10">
        <f t="shared" si="23"/>
        <v>30.960451977401132</v>
      </c>
      <c r="G104" s="26"/>
      <c r="H104" s="2"/>
      <c r="I104" s="2"/>
      <c r="J104" s="2"/>
      <c r="K104" s="2"/>
      <c r="L104" s="2"/>
    </row>
    <row r="105" spans="1:12" ht="60.75" customHeight="1" x14ac:dyDescent="0.25">
      <c r="A105" s="39" t="s">
        <v>131</v>
      </c>
      <c r="B105" s="25" t="s">
        <v>132</v>
      </c>
      <c r="C105" s="13" t="s">
        <v>1</v>
      </c>
      <c r="D105" s="10">
        <f>D106</f>
        <v>354</v>
      </c>
      <c r="E105" s="10">
        <f>E106</f>
        <v>142</v>
      </c>
      <c r="F105" s="10">
        <f t="shared" si="23"/>
        <v>40.112994350282484</v>
      </c>
      <c r="G105" s="26" t="s">
        <v>133</v>
      </c>
      <c r="H105" s="2"/>
      <c r="I105" s="2"/>
      <c r="J105" s="2"/>
      <c r="K105" s="2"/>
      <c r="L105" s="2"/>
    </row>
    <row r="106" spans="1:12" ht="60.75" customHeight="1" x14ac:dyDescent="0.25">
      <c r="A106" s="39"/>
      <c r="B106" s="25"/>
      <c r="C106" s="13" t="s">
        <v>11</v>
      </c>
      <c r="D106" s="10">
        <v>354</v>
      </c>
      <c r="E106" s="10">
        <v>142</v>
      </c>
      <c r="F106" s="10">
        <f t="shared" si="23"/>
        <v>40.112994350282484</v>
      </c>
      <c r="G106" s="26"/>
      <c r="H106" s="2"/>
      <c r="I106" s="2"/>
      <c r="J106" s="2"/>
      <c r="K106" s="2"/>
      <c r="L106" s="2"/>
    </row>
    <row r="107" spans="1:12" ht="22.5" customHeight="1" x14ac:dyDescent="0.25">
      <c r="A107" s="39" t="s">
        <v>9</v>
      </c>
      <c r="B107" s="25" t="s">
        <v>14</v>
      </c>
      <c r="C107" s="9" t="s">
        <v>1</v>
      </c>
      <c r="D107" s="10">
        <f t="shared" ref="D107:E107" si="24">SUM(D108)</f>
        <v>6990.7999999999993</v>
      </c>
      <c r="E107" s="10">
        <f t="shared" si="24"/>
        <v>4920.7</v>
      </c>
      <c r="F107" s="10">
        <f t="shared" si="22"/>
        <v>70.388224523659673</v>
      </c>
      <c r="G107" s="26"/>
      <c r="H107" s="2"/>
      <c r="I107" s="2"/>
      <c r="J107" s="2"/>
      <c r="K107" s="2"/>
      <c r="L107" s="2"/>
    </row>
    <row r="108" spans="1:12" ht="22.5" customHeight="1" x14ac:dyDescent="0.25">
      <c r="A108" s="39"/>
      <c r="B108" s="44"/>
      <c r="C108" s="9" t="s">
        <v>11</v>
      </c>
      <c r="D108" s="10">
        <f>D110+D112+D114+D116</f>
        <v>6990.7999999999993</v>
      </c>
      <c r="E108" s="10">
        <f>E110+E112+E114+E116</f>
        <v>4920.7</v>
      </c>
      <c r="F108" s="10">
        <f t="shared" si="22"/>
        <v>70.388224523659673</v>
      </c>
      <c r="G108" s="26"/>
      <c r="H108" s="2"/>
      <c r="I108" s="2"/>
      <c r="J108" s="2"/>
      <c r="K108" s="2"/>
      <c r="L108" s="2"/>
    </row>
    <row r="109" spans="1:12" ht="39.75" customHeight="1" x14ac:dyDescent="0.25">
      <c r="A109" s="39" t="s">
        <v>29</v>
      </c>
      <c r="B109" s="25" t="s">
        <v>14</v>
      </c>
      <c r="C109" s="9" t="s">
        <v>1</v>
      </c>
      <c r="D109" s="10">
        <f t="shared" ref="D109:E109" si="25">SUM(D110)</f>
        <v>598</v>
      </c>
      <c r="E109" s="10">
        <f t="shared" si="25"/>
        <v>598</v>
      </c>
      <c r="F109" s="10">
        <f t="shared" si="22"/>
        <v>100</v>
      </c>
      <c r="G109" s="26" t="s">
        <v>115</v>
      </c>
      <c r="H109" s="2"/>
      <c r="I109" s="2"/>
      <c r="J109" s="2"/>
      <c r="K109" s="2"/>
      <c r="L109" s="2"/>
    </row>
    <row r="110" spans="1:12" ht="39.75" customHeight="1" x14ac:dyDescent="0.25">
      <c r="A110" s="39"/>
      <c r="B110" s="44"/>
      <c r="C110" s="9" t="s">
        <v>11</v>
      </c>
      <c r="D110" s="10">
        <v>598</v>
      </c>
      <c r="E110" s="10">
        <v>598</v>
      </c>
      <c r="F110" s="10">
        <f t="shared" si="22"/>
        <v>100</v>
      </c>
      <c r="G110" s="26"/>
      <c r="H110" s="2"/>
      <c r="I110" s="2"/>
      <c r="J110" s="2"/>
      <c r="K110" s="2"/>
      <c r="L110" s="2"/>
    </row>
    <row r="111" spans="1:12" ht="45.75" customHeight="1" x14ac:dyDescent="0.25">
      <c r="A111" s="39" t="s">
        <v>30</v>
      </c>
      <c r="B111" s="25" t="s">
        <v>116</v>
      </c>
      <c r="C111" s="15" t="s">
        <v>1</v>
      </c>
      <c r="D111" s="10">
        <f t="shared" ref="D111:E113" si="26">SUM(D112)</f>
        <v>2980.6</v>
      </c>
      <c r="E111" s="10">
        <f t="shared" si="26"/>
        <v>2235.4</v>
      </c>
      <c r="F111" s="10">
        <f t="shared" ref="F111:F112" si="27">IF(E111=0,"",E111*100/D111)</f>
        <v>74.998322485405623</v>
      </c>
      <c r="G111" s="26" t="s">
        <v>117</v>
      </c>
      <c r="H111" s="2"/>
      <c r="I111" s="2"/>
      <c r="J111" s="2"/>
      <c r="K111" s="2"/>
      <c r="L111" s="2"/>
    </row>
    <row r="112" spans="1:12" ht="45.75" customHeight="1" x14ac:dyDescent="0.25">
      <c r="A112" s="39"/>
      <c r="B112" s="44"/>
      <c r="C112" s="15" t="s">
        <v>11</v>
      </c>
      <c r="D112" s="10">
        <v>2980.6</v>
      </c>
      <c r="E112" s="10">
        <v>2235.4</v>
      </c>
      <c r="F112" s="10">
        <f t="shared" si="27"/>
        <v>74.998322485405623</v>
      </c>
      <c r="G112" s="26"/>
      <c r="H112" s="2"/>
      <c r="I112" s="2"/>
      <c r="J112" s="2"/>
      <c r="K112" s="2"/>
      <c r="L112" s="2"/>
    </row>
    <row r="113" spans="1:12" ht="47.25" customHeight="1" x14ac:dyDescent="0.25">
      <c r="A113" s="39" t="s">
        <v>31</v>
      </c>
      <c r="B113" s="25" t="s">
        <v>43</v>
      </c>
      <c r="C113" s="9" t="s">
        <v>1</v>
      </c>
      <c r="D113" s="10">
        <f t="shared" si="26"/>
        <v>520.79999999999995</v>
      </c>
      <c r="E113" s="10">
        <f t="shared" si="26"/>
        <v>347.2</v>
      </c>
      <c r="F113" s="10">
        <f t="shared" si="22"/>
        <v>66.666666666666671</v>
      </c>
      <c r="G113" s="26" t="s">
        <v>103</v>
      </c>
      <c r="H113" s="2"/>
      <c r="I113" s="2"/>
      <c r="J113" s="2"/>
      <c r="K113" s="2"/>
      <c r="L113" s="2"/>
    </row>
    <row r="114" spans="1:12" ht="47.25" customHeight="1" x14ac:dyDescent="0.25">
      <c r="A114" s="39"/>
      <c r="B114" s="44"/>
      <c r="C114" s="9" t="s">
        <v>11</v>
      </c>
      <c r="D114" s="10">
        <v>520.79999999999995</v>
      </c>
      <c r="E114" s="10">
        <v>347.2</v>
      </c>
      <c r="F114" s="10">
        <f t="shared" si="22"/>
        <v>66.666666666666671</v>
      </c>
      <c r="G114" s="26"/>
      <c r="H114" s="2"/>
      <c r="I114" s="2"/>
      <c r="J114" s="2"/>
      <c r="K114" s="2"/>
      <c r="L114" s="2"/>
    </row>
    <row r="115" spans="1:12" ht="37.5" customHeight="1" x14ac:dyDescent="0.25">
      <c r="A115" s="39" t="s">
        <v>118</v>
      </c>
      <c r="B115" s="25" t="s">
        <v>42</v>
      </c>
      <c r="C115" s="9" t="s">
        <v>1</v>
      </c>
      <c r="D115" s="10">
        <f t="shared" ref="D115:E115" si="28">SUM(D116)</f>
        <v>2891.4</v>
      </c>
      <c r="E115" s="10">
        <f t="shared" si="28"/>
        <v>1740.1</v>
      </c>
      <c r="F115" s="10">
        <f t="shared" si="22"/>
        <v>60.181918793663968</v>
      </c>
      <c r="G115" s="26" t="s">
        <v>104</v>
      </c>
      <c r="H115" s="2"/>
      <c r="I115" s="2"/>
      <c r="J115" s="2"/>
      <c r="K115" s="2"/>
      <c r="L115" s="2"/>
    </row>
    <row r="116" spans="1:12" ht="37.5" customHeight="1" x14ac:dyDescent="0.25">
      <c r="A116" s="39"/>
      <c r="B116" s="44"/>
      <c r="C116" s="9" t="s">
        <v>11</v>
      </c>
      <c r="D116" s="10">
        <v>2891.4</v>
      </c>
      <c r="E116" s="10">
        <v>1740.1</v>
      </c>
      <c r="F116" s="10">
        <f t="shared" si="22"/>
        <v>60.181918793663968</v>
      </c>
      <c r="G116" s="26"/>
      <c r="H116" s="2"/>
      <c r="I116" s="2"/>
      <c r="J116" s="2"/>
      <c r="K116" s="2"/>
      <c r="L116" s="2"/>
    </row>
    <row r="117" spans="1:12" ht="20.25" customHeight="1" x14ac:dyDescent="0.25">
      <c r="A117" s="11" t="s">
        <v>15</v>
      </c>
      <c r="B117" s="11"/>
      <c r="C117" s="11"/>
      <c r="D117" s="11"/>
      <c r="E117" s="11"/>
      <c r="F117" s="11"/>
      <c r="G117" s="11"/>
      <c r="H117" s="2"/>
      <c r="I117" s="2"/>
      <c r="J117" s="2"/>
      <c r="K117" s="2"/>
      <c r="L117" s="2"/>
    </row>
    <row r="118" spans="1:12" ht="28.5" customHeight="1" x14ac:dyDescent="0.25">
      <c r="A118" s="42" t="s">
        <v>16</v>
      </c>
      <c r="B118" s="41" t="s">
        <v>75</v>
      </c>
      <c r="C118" s="6" t="s">
        <v>1</v>
      </c>
      <c r="D118" s="7">
        <f t="shared" ref="D118:E118" si="29">SUM(D119)</f>
        <v>200</v>
      </c>
      <c r="E118" s="7">
        <f t="shared" si="29"/>
        <v>200</v>
      </c>
      <c r="F118" s="7">
        <f t="shared" si="22"/>
        <v>100</v>
      </c>
      <c r="G118" s="8"/>
      <c r="H118" s="2"/>
      <c r="I118" s="2"/>
      <c r="J118" s="2"/>
      <c r="K118" s="2"/>
      <c r="L118" s="2"/>
    </row>
    <row r="119" spans="1:12" ht="43.5" customHeight="1" x14ac:dyDescent="0.25">
      <c r="A119" s="43"/>
      <c r="B119" s="41"/>
      <c r="C119" s="6" t="s">
        <v>11</v>
      </c>
      <c r="D119" s="7">
        <f t="shared" ref="D119" si="30">SUM(D121)</f>
        <v>200</v>
      </c>
      <c r="E119" s="7">
        <f t="shared" ref="E119" si="31">SUM(E121)</f>
        <v>200</v>
      </c>
      <c r="F119" s="7">
        <f t="shared" si="22"/>
        <v>100</v>
      </c>
      <c r="G119" s="8"/>
      <c r="H119" s="2"/>
      <c r="I119" s="2"/>
      <c r="J119" s="2"/>
      <c r="K119" s="2"/>
      <c r="L119" s="2"/>
    </row>
    <row r="120" spans="1:12" ht="26.25" customHeight="1" x14ac:dyDescent="0.25">
      <c r="A120" s="45" t="s">
        <v>17</v>
      </c>
      <c r="B120" s="25" t="s">
        <v>18</v>
      </c>
      <c r="C120" s="9" t="s">
        <v>1</v>
      </c>
      <c r="D120" s="10">
        <f t="shared" ref="D120:E120" si="32">SUM(D121)</f>
        <v>200</v>
      </c>
      <c r="E120" s="10">
        <f t="shared" si="32"/>
        <v>200</v>
      </c>
      <c r="F120" s="10">
        <f t="shared" si="22"/>
        <v>100</v>
      </c>
      <c r="G120" s="26"/>
      <c r="H120" s="2"/>
      <c r="I120" s="2"/>
      <c r="J120" s="2"/>
      <c r="K120" s="2"/>
      <c r="L120" s="2"/>
    </row>
    <row r="121" spans="1:12" ht="26.25" customHeight="1" x14ac:dyDescent="0.25">
      <c r="A121" s="46"/>
      <c r="B121" s="25"/>
      <c r="C121" s="9" t="s">
        <v>11</v>
      </c>
      <c r="D121" s="10">
        <v>200</v>
      </c>
      <c r="E121" s="10">
        <v>200</v>
      </c>
      <c r="F121" s="10">
        <f t="shared" si="22"/>
        <v>100</v>
      </c>
      <c r="G121" s="26"/>
      <c r="H121" s="2"/>
      <c r="I121" s="2"/>
      <c r="J121" s="2"/>
      <c r="K121" s="2"/>
      <c r="L121" s="2"/>
    </row>
    <row r="122" spans="1:12" ht="36" customHeight="1" x14ac:dyDescent="0.25">
      <c r="A122" s="42" t="s">
        <v>19</v>
      </c>
      <c r="B122" s="41" t="s">
        <v>74</v>
      </c>
      <c r="C122" s="6" t="s">
        <v>1</v>
      </c>
      <c r="D122" s="7">
        <f t="shared" ref="D122:E122" si="33">SUM(D123)</f>
        <v>140</v>
      </c>
      <c r="E122" s="7">
        <f t="shared" si="33"/>
        <v>54.1</v>
      </c>
      <c r="F122" s="7">
        <f t="shared" si="22"/>
        <v>38.642857142857146</v>
      </c>
      <c r="G122" s="8"/>
      <c r="H122" s="2"/>
      <c r="I122" s="2"/>
      <c r="J122" s="2"/>
      <c r="K122" s="2"/>
      <c r="L122" s="2"/>
    </row>
    <row r="123" spans="1:12" ht="33.75" customHeight="1" x14ac:dyDescent="0.25">
      <c r="A123" s="43"/>
      <c r="B123" s="41"/>
      <c r="C123" s="6" t="s">
        <v>11</v>
      </c>
      <c r="D123" s="7">
        <f t="shared" ref="D123" si="34">SUM(D125)</f>
        <v>140</v>
      </c>
      <c r="E123" s="7">
        <f t="shared" ref="E123" si="35">SUM(E125)</f>
        <v>54.1</v>
      </c>
      <c r="F123" s="7">
        <f t="shared" si="22"/>
        <v>38.642857142857146</v>
      </c>
      <c r="G123" s="8"/>
      <c r="H123" s="2"/>
      <c r="I123" s="2"/>
      <c r="J123" s="2"/>
      <c r="K123" s="2"/>
      <c r="L123" s="2"/>
    </row>
    <row r="124" spans="1:12" ht="28.5" customHeight="1" x14ac:dyDescent="0.25">
      <c r="A124" s="45" t="s">
        <v>20</v>
      </c>
      <c r="B124" s="25" t="s">
        <v>21</v>
      </c>
      <c r="C124" s="9" t="s">
        <v>1</v>
      </c>
      <c r="D124" s="10">
        <f t="shared" ref="D124:E124" si="36">SUM(D125)</f>
        <v>140</v>
      </c>
      <c r="E124" s="10">
        <f t="shared" si="36"/>
        <v>54.1</v>
      </c>
      <c r="F124" s="10">
        <f t="shared" si="22"/>
        <v>38.642857142857146</v>
      </c>
      <c r="G124" s="26"/>
      <c r="H124" s="2"/>
      <c r="I124" s="2"/>
      <c r="J124" s="2"/>
      <c r="K124" s="2"/>
      <c r="L124" s="2"/>
    </row>
    <row r="125" spans="1:12" ht="28.5" customHeight="1" x14ac:dyDescent="0.25">
      <c r="A125" s="46"/>
      <c r="B125" s="25"/>
      <c r="C125" s="9" t="s">
        <v>11</v>
      </c>
      <c r="D125" s="10">
        <v>140</v>
      </c>
      <c r="E125" s="10">
        <v>54.1</v>
      </c>
      <c r="F125" s="10">
        <f t="shared" si="22"/>
        <v>38.642857142857146</v>
      </c>
      <c r="G125" s="26"/>
      <c r="H125" s="2"/>
      <c r="I125" s="2"/>
      <c r="J125" s="2"/>
      <c r="K125" s="2"/>
      <c r="L125" s="2"/>
    </row>
    <row r="126" spans="1:12" ht="16.5" x14ac:dyDescent="0.25">
      <c r="A126" s="39"/>
      <c r="B126" s="25" t="s">
        <v>10</v>
      </c>
      <c r="C126" s="55" t="s">
        <v>1</v>
      </c>
      <c r="D126" s="56">
        <f>D127+D128</f>
        <v>357702.00000000006</v>
      </c>
      <c r="E126" s="56">
        <f>E127+E128</f>
        <v>130503.3</v>
      </c>
      <c r="F126" s="56">
        <f t="shared" si="22"/>
        <v>36.483804954962508</v>
      </c>
      <c r="G126" s="53"/>
      <c r="H126" s="2"/>
      <c r="I126" s="2"/>
      <c r="J126" s="2"/>
      <c r="K126" s="2"/>
      <c r="L126" s="2"/>
    </row>
    <row r="127" spans="1:12" ht="33" x14ac:dyDescent="0.25">
      <c r="A127" s="39"/>
      <c r="B127" s="25"/>
      <c r="C127" s="13" t="s">
        <v>86</v>
      </c>
      <c r="D127" s="10">
        <f>D11</f>
        <v>79890.7</v>
      </c>
      <c r="E127" s="10">
        <f>E11</f>
        <v>0</v>
      </c>
      <c r="F127" s="10" t="str">
        <f t="shared" si="22"/>
        <v/>
      </c>
      <c r="G127" s="53"/>
      <c r="H127" s="2"/>
      <c r="I127" s="2"/>
      <c r="J127" s="2"/>
      <c r="K127" s="2"/>
      <c r="L127" s="2"/>
    </row>
    <row r="128" spans="1:12" ht="33" x14ac:dyDescent="0.25">
      <c r="A128" s="39"/>
      <c r="B128" s="25"/>
      <c r="C128" s="13" t="s">
        <v>101</v>
      </c>
      <c r="D128" s="10">
        <f>D130+D131</f>
        <v>277811.30000000005</v>
      </c>
      <c r="E128" s="10">
        <f>E130+E131</f>
        <v>130503.3</v>
      </c>
      <c r="F128" s="10">
        <f t="shared" si="22"/>
        <v>46.975518994367754</v>
      </c>
      <c r="G128" s="53"/>
      <c r="H128" s="2"/>
      <c r="I128" s="2"/>
      <c r="J128" s="2"/>
      <c r="K128" s="2"/>
      <c r="L128" s="2"/>
    </row>
    <row r="129" spans="1:12" ht="16.5" x14ac:dyDescent="0.25">
      <c r="A129" s="39"/>
      <c r="B129" s="25"/>
      <c r="C129" s="13" t="s">
        <v>87</v>
      </c>
      <c r="D129" s="10"/>
      <c r="E129" s="10"/>
      <c r="F129" s="10" t="str">
        <f t="shared" si="22"/>
        <v/>
      </c>
      <c r="G129" s="53"/>
      <c r="H129" s="2"/>
      <c r="I129" s="2"/>
      <c r="J129" s="2"/>
      <c r="K129" s="2"/>
      <c r="L129" s="2"/>
    </row>
    <row r="130" spans="1:12" ht="33" x14ac:dyDescent="0.25">
      <c r="A130" s="39"/>
      <c r="B130" s="25"/>
      <c r="C130" s="13" t="s">
        <v>88</v>
      </c>
      <c r="D130" s="10">
        <f>D14+D75+D82+D119+D123</f>
        <v>260515.30000000002</v>
      </c>
      <c r="E130" s="10">
        <f>E14+E75+E82+E119+E123</f>
        <v>125027</v>
      </c>
      <c r="F130" s="10">
        <f t="shared" si="22"/>
        <v>47.992190861726733</v>
      </c>
      <c r="G130" s="53"/>
      <c r="H130" s="2"/>
      <c r="I130" s="2"/>
      <c r="J130" s="2"/>
      <c r="K130" s="2"/>
      <c r="L130" s="2"/>
    </row>
    <row r="131" spans="1:12" ht="132" x14ac:dyDescent="0.25">
      <c r="A131" s="39"/>
      <c r="B131" s="25"/>
      <c r="C131" s="13" t="s">
        <v>89</v>
      </c>
      <c r="D131" s="10">
        <f>D15</f>
        <v>17296</v>
      </c>
      <c r="E131" s="10">
        <f>E15</f>
        <v>5476.2999999999993</v>
      </c>
      <c r="F131" s="10">
        <f t="shared" si="22"/>
        <v>31.662234042553184</v>
      </c>
      <c r="G131" s="53"/>
      <c r="H131" s="2"/>
      <c r="I131" s="2"/>
      <c r="J131" s="2"/>
      <c r="K131" s="2"/>
      <c r="L131" s="2"/>
    </row>
    <row r="132" spans="1:12" ht="49.5" x14ac:dyDescent="0.25">
      <c r="A132" s="39"/>
      <c r="B132" s="25"/>
      <c r="C132" s="13" t="s">
        <v>46</v>
      </c>
      <c r="D132" s="10">
        <f>D16</f>
        <v>213986.2</v>
      </c>
      <c r="E132" s="10">
        <f>E16</f>
        <v>102848.99999999999</v>
      </c>
      <c r="F132" s="10">
        <f t="shared" si="22"/>
        <v>48.063379788042397</v>
      </c>
      <c r="G132" s="53"/>
      <c r="H132" s="2"/>
      <c r="I132" s="2"/>
      <c r="J132" s="2"/>
      <c r="K132" s="2"/>
      <c r="L132" s="2"/>
    </row>
    <row r="133" spans="1:12" ht="16.5" x14ac:dyDescent="0.25">
      <c r="A133" s="19"/>
      <c r="B133" s="20"/>
      <c r="C133" s="20"/>
      <c r="D133" s="21"/>
      <c r="E133" s="21"/>
      <c r="F133" s="21"/>
      <c r="G133" s="22"/>
      <c r="H133" s="2"/>
      <c r="I133" s="2"/>
      <c r="J133" s="2"/>
      <c r="K133" s="2"/>
      <c r="L133" s="2"/>
    </row>
    <row r="134" spans="1:12" ht="37.5" customHeight="1" x14ac:dyDescent="0.25">
      <c r="A134" s="23" t="s">
        <v>153</v>
      </c>
      <c r="B134" s="23"/>
      <c r="C134" s="23"/>
      <c r="D134" s="23"/>
      <c r="E134" s="17"/>
      <c r="F134" s="17"/>
      <c r="G134" s="18" t="s">
        <v>146</v>
      </c>
    </row>
    <row r="135" spans="1:12" ht="18.75" x14ac:dyDescent="0.25">
      <c r="A135" s="17"/>
      <c r="B135" s="17"/>
      <c r="C135" s="17"/>
      <c r="D135" s="17"/>
      <c r="E135" s="17"/>
      <c r="F135" s="17"/>
      <c r="G135" s="18"/>
    </row>
    <row r="136" spans="1:12" ht="18.75" x14ac:dyDescent="0.25">
      <c r="A136" s="51" t="s">
        <v>147</v>
      </c>
      <c r="B136" s="51"/>
      <c r="C136" s="51"/>
      <c r="D136" s="51"/>
      <c r="E136" s="17"/>
      <c r="F136" s="17"/>
      <c r="G136" s="18" t="s">
        <v>148</v>
      </c>
    </row>
    <row r="137" spans="1:12" ht="18.75" x14ac:dyDescent="0.25">
      <c r="A137" s="17"/>
      <c r="B137" s="17"/>
      <c r="C137" s="17"/>
      <c r="D137" s="17"/>
      <c r="E137" s="17"/>
      <c r="F137" s="17"/>
      <c r="G137" s="18"/>
    </row>
    <row r="138" spans="1:12" ht="38.25" customHeight="1" x14ac:dyDescent="0.25">
      <c r="A138" s="23" t="s">
        <v>154</v>
      </c>
      <c r="B138" s="23"/>
      <c r="C138" s="23"/>
      <c r="D138" s="23"/>
      <c r="E138" s="17"/>
      <c r="F138" s="17"/>
      <c r="G138" s="18" t="s">
        <v>149</v>
      </c>
    </row>
    <row r="139" spans="1:12" ht="18.75" x14ac:dyDescent="0.25">
      <c r="A139" s="17"/>
      <c r="B139" s="17"/>
      <c r="C139" s="17"/>
      <c r="D139" s="17"/>
      <c r="E139" s="17"/>
      <c r="F139" s="17"/>
      <c r="G139" s="18"/>
    </row>
    <row r="140" spans="1:12" ht="40.5" customHeight="1" x14ac:dyDescent="0.25">
      <c r="A140" s="23" t="s">
        <v>155</v>
      </c>
      <c r="B140" s="23"/>
      <c r="C140" s="23"/>
      <c r="D140" s="17"/>
      <c r="E140" s="17"/>
      <c r="F140" s="17"/>
      <c r="G140" s="18" t="s">
        <v>150</v>
      </c>
    </row>
    <row r="141" spans="1:12" ht="18.75" x14ac:dyDescent="0.25">
      <c r="A141" s="17"/>
      <c r="B141" s="17"/>
      <c r="C141" s="17"/>
      <c r="D141" s="17"/>
      <c r="E141" s="17"/>
      <c r="F141" s="17"/>
      <c r="G141" s="18"/>
    </row>
    <row r="142" spans="1:12" ht="18.75" x14ac:dyDescent="0.25">
      <c r="A142" s="17"/>
      <c r="B142" s="17"/>
      <c r="C142" s="17"/>
      <c r="D142" s="17"/>
      <c r="E142" s="17"/>
      <c r="F142" s="17"/>
      <c r="G142" s="18"/>
    </row>
    <row r="143" spans="1:12" ht="18.75" x14ac:dyDescent="0.25">
      <c r="A143" s="17" t="s">
        <v>151</v>
      </c>
      <c r="B143" s="17"/>
      <c r="C143" s="17"/>
      <c r="D143" s="17"/>
      <c r="E143" s="17"/>
      <c r="F143" s="17"/>
      <c r="G143" s="18"/>
    </row>
    <row r="144" spans="1:12" ht="18.75" x14ac:dyDescent="0.25">
      <c r="A144" s="17" t="s">
        <v>152</v>
      </c>
      <c r="B144" s="17"/>
      <c r="C144" s="17"/>
      <c r="D144" s="17"/>
      <c r="E144" s="17"/>
      <c r="F144" s="17"/>
      <c r="G144" s="18"/>
    </row>
  </sheetData>
  <mergeCells count="145">
    <mergeCell ref="A134:D134"/>
    <mergeCell ref="A136:D136"/>
    <mergeCell ref="A138:D138"/>
    <mergeCell ref="G126:G132"/>
    <mergeCell ref="G10:G16"/>
    <mergeCell ref="A42:A44"/>
    <mergeCell ref="B42:B44"/>
    <mergeCell ref="G42:G44"/>
    <mergeCell ref="A26:A28"/>
    <mergeCell ref="B26:B28"/>
    <mergeCell ref="A87:A88"/>
    <mergeCell ref="A115:A116"/>
    <mergeCell ref="B115:B116"/>
    <mergeCell ref="A109:A110"/>
    <mergeCell ref="B109:B110"/>
    <mergeCell ref="A113:A114"/>
    <mergeCell ref="A23:A25"/>
    <mergeCell ref="B23:B25"/>
    <mergeCell ref="A17:A19"/>
    <mergeCell ref="B17:B19"/>
    <mergeCell ref="A118:A119"/>
    <mergeCell ref="B118:B119"/>
    <mergeCell ref="A126:A132"/>
    <mergeCell ref="B126:B132"/>
    <mergeCell ref="G26:G28"/>
    <mergeCell ref="G29:G31"/>
    <mergeCell ref="A51:A53"/>
    <mergeCell ref="A1:G1"/>
    <mergeCell ref="A2:G2"/>
    <mergeCell ref="A3:G3"/>
    <mergeCell ref="A4:G4"/>
    <mergeCell ref="A5:G5"/>
    <mergeCell ref="E7:E8"/>
    <mergeCell ref="A6:A8"/>
    <mergeCell ref="B6:B8"/>
    <mergeCell ref="C6:C8"/>
    <mergeCell ref="D7:D8"/>
    <mergeCell ref="A10:A16"/>
    <mergeCell ref="B10:B16"/>
    <mergeCell ref="F6:F8"/>
    <mergeCell ref="D6:E6"/>
    <mergeCell ref="G6:G8"/>
    <mergeCell ref="G17:G19"/>
    <mergeCell ref="G78:G79"/>
    <mergeCell ref="G87:G88"/>
    <mergeCell ref="A74:A75"/>
    <mergeCell ref="A29:A31"/>
    <mergeCell ref="B29:B31"/>
    <mergeCell ref="B74:B75"/>
    <mergeCell ref="A32:A34"/>
    <mergeCell ref="G38:G39"/>
    <mergeCell ref="A35:A37"/>
    <mergeCell ref="B35:B37"/>
    <mergeCell ref="B32:B34"/>
    <mergeCell ref="A38:A39"/>
    <mergeCell ref="B38:B39"/>
    <mergeCell ref="B71:B72"/>
    <mergeCell ref="A71:A72"/>
    <mergeCell ref="G64:G70"/>
    <mergeCell ref="B51:B53"/>
    <mergeCell ref="B83:B84"/>
    <mergeCell ref="B64:B70"/>
    <mergeCell ref="A64:A70"/>
    <mergeCell ref="A54:A56"/>
    <mergeCell ref="G113:G114"/>
    <mergeCell ref="G115:G116"/>
    <mergeCell ref="G120:G121"/>
    <mergeCell ref="G124:G125"/>
    <mergeCell ref="B95:B96"/>
    <mergeCell ref="A120:A121"/>
    <mergeCell ref="B120:B121"/>
    <mergeCell ref="B124:B125"/>
    <mergeCell ref="B113:B114"/>
    <mergeCell ref="A105:A106"/>
    <mergeCell ref="B105:B106"/>
    <mergeCell ref="G111:G112"/>
    <mergeCell ref="G103:G104"/>
    <mergeCell ref="A124:A125"/>
    <mergeCell ref="G95:G96"/>
    <mergeCell ref="G97:G98"/>
    <mergeCell ref="G99:G100"/>
    <mergeCell ref="G101:G102"/>
    <mergeCell ref="G105:G106"/>
    <mergeCell ref="A122:A123"/>
    <mergeCell ref="B122:B123"/>
    <mergeCell ref="A103:A104"/>
    <mergeCell ref="B103:B104"/>
    <mergeCell ref="A101:A102"/>
    <mergeCell ref="B101:B102"/>
    <mergeCell ref="A97:A98"/>
    <mergeCell ref="B97:B98"/>
    <mergeCell ref="A99:A100"/>
    <mergeCell ref="B99:B100"/>
    <mergeCell ref="A111:A112"/>
    <mergeCell ref="B111:B112"/>
    <mergeCell ref="B107:B108"/>
    <mergeCell ref="A107:A108"/>
    <mergeCell ref="G109:G110"/>
    <mergeCell ref="G54:G56"/>
    <mergeCell ref="G71:G72"/>
    <mergeCell ref="A40:A41"/>
    <mergeCell ref="B40:B41"/>
    <mergeCell ref="G40:G41"/>
    <mergeCell ref="A45:A47"/>
    <mergeCell ref="B45:B47"/>
    <mergeCell ref="G45:G47"/>
    <mergeCell ref="A85:A86"/>
    <mergeCell ref="B85:B86"/>
    <mergeCell ref="G85:G86"/>
    <mergeCell ref="G89:G90"/>
    <mergeCell ref="G93:G94"/>
    <mergeCell ref="B89:B90"/>
    <mergeCell ref="G91:G92"/>
    <mergeCell ref="A89:A90"/>
    <mergeCell ref="B91:B92"/>
    <mergeCell ref="A91:A92"/>
    <mergeCell ref="A93:A94"/>
    <mergeCell ref="B93:B94"/>
    <mergeCell ref="A78:A79"/>
    <mergeCell ref="B87:B88"/>
    <mergeCell ref="G76:G77"/>
    <mergeCell ref="A140:C140"/>
    <mergeCell ref="A20:A22"/>
    <mergeCell ref="B20:B22"/>
    <mergeCell ref="G20:G22"/>
    <mergeCell ref="A48:A50"/>
    <mergeCell ref="B48:B50"/>
    <mergeCell ref="G48:G50"/>
    <mergeCell ref="A57:A63"/>
    <mergeCell ref="B57:B63"/>
    <mergeCell ref="G57:G63"/>
    <mergeCell ref="G23:G25"/>
    <mergeCell ref="G51:G53"/>
    <mergeCell ref="G35:G37"/>
    <mergeCell ref="G83:G84"/>
    <mergeCell ref="G32:G34"/>
    <mergeCell ref="A95:A96"/>
    <mergeCell ref="A76:A77"/>
    <mergeCell ref="B76:B77"/>
    <mergeCell ref="B78:B79"/>
    <mergeCell ref="A81:A82"/>
    <mergeCell ref="B81:B82"/>
    <mergeCell ref="A83:A84"/>
    <mergeCell ref="B54:B56"/>
    <mergeCell ref="G107:G108"/>
  </mergeCells>
  <pageMargins left="0.19685039370078741" right="0.19685039370078741" top="0.19685039370078741" bottom="0.19685039370078741" header="0.31496062992125984" footer="0.31496062992125984"/>
  <pageSetup paperSize="9" scale="53" fitToHeight="42" orientation="portrait" r:id="rId1"/>
  <rowBreaks count="2" manualBreakCount="2">
    <brk id="72" max="6" man="1"/>
    <brk id="9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ИТОГ (3)</vt:lpstr>
      <vt:lpstr>'ИТОГ (3)'!Заголовки_для_печати</vt:lpstr>
      <vt:lpstr>'ИТОГ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Лебедева Г.В.</cp:lastModifiedBy>
  <cp:lastPrinted>2024-10-09T07:19:28Z</cp:lastPrinted>
  <dcterms:created xsi:type="dcterms:W3CDTF">2014-09-16T03:28:11Z</dcterms:created>
  <dcterms:modified xsi:type="dcterms:W3CDTF">2024-10-21T09:33:39Z</dcterms:modified>
</cp:coreProperties>
</file>