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dc2\обмен\Департамент\05 Управление ценообразования и планирования\Тодрия\Отпуск июнь 2024\Отчеты\Отчет по Пост.252\2 кв.2024 года\Транспорт\"/>
    </mc:Choice>
  </mc:AlternateContent>
  <bookViews>
    <workbookView xWindow="-120" yWindow="-120" windowWidth="29040" windowHeight="15840"/>
  </bookViews>
  <sheets>
    <sheet name="ИТОГ (3)" sheetId="5" r:id="rId1"/>
  </sheets>
  <definedNames>
    <definedName name="_xlnm._FilterDatabase" localSheetId="0" hidden="1">'ИТОГ (3)'!$A$1:$G$123</definedName>
    <definedName name="_xlnm.Print_Titles" localSheetId="0">'ИТОГ (3)'!$7:$9</definedName>
    <definedName name="_xlnm.Print_Area" localSheetId="0">'ИТОГ (3)'!$A$1:$G$137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4" i="5" l="1"/>
  <c r="F77" i="5" l="1"/>
  <c r="F76" i="5"/>
  <c r="E77" i="5"/>
  <c r="D77" i="5"/>
  <c r="E99" i="5"/>
  <c r="D99" i="5"/>
  <c r="F103" i="5"/>
  <c r="E102" i="5"/>
  <c r="D102" i="5"/>
  <c r="F85" i="5"/>
  <c r="E84" i="5"/>
  <c r="F84" i="5" s="1"/>
  <c r="D84" i="5"/>
  <c r="F79" i="5"/>
  <c r="E78" i="5"/>
  <c r="F78" i="5" s="1"/>
  <c r="D78" i="5"/>
  <c r="E15" i="5"/>
  <c r="D15" i="5"/>
  <c r="E16" i="5"/>
  <c r="E17" i="5"/>
  <c r="D17" i="5"/>
  <c r="F102" i="5" l="1"/>
  <c r="F45" i="5" l="1"/>
  <c r="F44" i="5"/>
  <c r="E43" i="5"/>
  <c r="F43" i="5" s="1"/>
  <c r="D43" i="5"/>
  <c r="F39" i="5"/>
  <c r="E38" i="5"/>
  <c r="F38" i="5" s="1"/>
  <c r="D38" i="5"/>
  <c r="E122" i="5" l="1"/>
  <c r="F122" i="5" s="1"/>
  <c r="E118" i="5"/>
  <c r="F118" i="5" s="1"/>
  <c r="F120" i="5"/>
  <c r="E76" i="5"/>
  <c r="D76" i="5"/>
  <c r="E96" i="5"/>
  <c r="D96" i="5"/>
  <c r="F87" i="5"/>
  <c r="E86" i="5"/>
  <c r="D86" i="5"/>
  <c r="F81" i="5"/>
  <c r="E80" i="5"/>
  <c r="D80" i="5"/>
  <c r="E68" i="5"/>
  <c r="D68" i="5"/>
  <c r="F16" i="5"/>
  <c r="D16" i="5"/>
  <c r="D122" i="5" s="1"/>
  <c r="E123" i="5"/>
  <c r="D123" i="5"/>
  <c r="F14" i="5"/>
  <c r="E12" i="5"/>
  <c r="F12" i="5" s="1"/>
  <c r="D12" i="5"/>
  <c r="D118" i="5" s="1"/>
  <c r="F65" i="5"/>
  <c r="E64" i="5"/>
  <c r="F64" i="5" s="1"/>
  <c r="D64" i="5"/>
  <c r="F63" i="5"/>
  <c r="F62" i="5"/>
  <c r="F61" i="5"/>
  <c r="E60" i="5"/>
  <c r="F60" i="5" s="1"/>
  <c r="D60" i="5"/>
  <c r="D58" i="5" s="1"/>
  <c r="F59" i="5"/>
  <c r="F57" i="5"/>
  <c r="F56" i="5"/>
  <c r="F55" i="5"/>
  <c r="F53" i="5"/>
  <c r="E54" i="5"/>
  <c r="E52" i="5" s="1"/>
  <c r="F52" i="5" s="1"/>
  <c r="D52" i="5"/>
  <c r="F123" i="5" l="1"/>
  <c r="D75" i="5"/>
  <c r="D121" i="5" s="1"/>
  <c r="D119" i="5" s="1"/>
  <c r="D117" i="5" s="1"/>
  <c r="E75" i="5"/>
  <c r="F86" i="5"/>
  <c r="F80" i="5"/>
  <c r="D13" i="5"/>
  <c r="D11" i="5" s="1"/>
  <c r="F15" i="5"/>
  <c r="E13" i="5"/>
  <c r="F54" i="5"/>
  <c r="F17" i="5"/>
  <c r="E58" i="5"/>
  <c r="F58" i="5" s="1"/>
  <c r="F13" i="5" l="1"/>
  <c r="E11" i="5"/>
  <c r="F25" i="5" l="1"/>
  <c r="F26" i="5"/>
  <c r="F51" i="5" l="1"/>
  <c r="F50" i="5"/>
  <c r="E49" i="5"/>
  <c r="F49" i="5" s="1"/>
  <c r="D49" i="5"/>
  <c r="F48" i="5"/>
  <c r="F47" i="5"/>
  <c r="E46" i="5"/>
  <c r="D46" i="5"/>
  <c r="F46" i="5" l="1"/>
  <c r="F42" i="5"/>
  <c r="F41" i="5"/>
  <c r="E40" i="5"/>
  <c r="D40" i="5"/>
  <c r="F40" i="5" l="1"/>
  <c r="E67" i="5"/>
  <c r="F19" i="5"/>
  <c r="F20" i="5"/>
  <c r="F22" i="5"/>
  <c r="F23" i="5"/>
  <c r="F28" i="5"/>
  <c r="F29" i="5"/>
  <c r="F31" i="5"/>
  <c r="F34" i="5"/>
  <c r="F35" i="5"/>
  <c r="F37" i="5"/>
  <c r="F70" i="5"/>
  <c r="F72" i="5"/>
  <c r="F83" i="5"/>
  <c r="F89" i="5"/>
  <c r="F91" i="5"/>
  <c r="F93" i="5"/>
  <c r="F95" i="5"/>
  <c r="F101" i="5"/>
  <c r="F105" i="5"/>
  <c r="F107" i="5"/>
  <c r="F112" i="5"/>
  <c r="F116" i="5"/>
  <c r="E115" i="5"/>
  <c r="E111" i="5"/>
  <c r="E98" i="5"/>
  <c r="E106" i="5"/>
  <c r="E104" i="5"/>
  <c r="E100" i="5"/>
  <c r="E94" i="5"/>
  <c r="E92" i="5"/>
  <c r="E90" i="5"/>
  <c r="E88" i="5"/>
  <c r="E82" i="5"/>
  <c r="E36" i="5"/>
  <c r="E33" i="5"/>
  <c r="F33" i="5" s="1"/>
  <c r="E30" i="5"/>
  <c r="E27" i="5"/>
  <c r="F27" i="5" s="1"/>
  <c r="E24" i="5"/>
  <c r="E21" i="5"/>
  <c r="E71" i="5"/>
  <c r="E69" i="5"/>
  <c r="E18" i="5"/>
  <c r="E114" i="5"/>
  <c r="E113" i="5" s="1"/>
  <c r="E110" i="5"/>
  <c r="E109" i="5" l="1"/>
  <c r="E121" i="5"/>
  <c r="F32" i="5"/>
  <c r="F99" i="5"/>
  <c r="F68" i="5"/>
  <c r="F121" i="5" l="1"/>
  <c r="E119" i="5"/>
  <c r="E74" i="5"/>
  <c r="D36" i="5"/>
  <c r="F36" i="5" s="1"/>
  <c r="E117" i="5" l="1"/>
  <c r="F117" i="5" s="1"/>
  <c r="F119" i="5"/>
  <c r="D106" i="5"/>
  <c r="F106" i="5" s="1"/>
  <c r="D18" i="5" l="1"/>
  <c r="F18" i="5" s="1"/>
  <c r="F11" i="5" l="1"/>
  <c r="D30" i="5" l="1"/>
  <c r="F30" i="5" s="1"/>
  <c r="D33" i="5"/>
  <c r="D27" i="5" l="1"/>
  <c r="D24" i="5"/>
  <c r="F24" i="5" s="1"/>
  <c r="D21" i="5"/>
  <c r="F21" i="5" s="1"/>
  <c r="D100" i="5"/>
  <c r="F100" i="5" s="1"/>
  <c r="D104" i="5"/>
  <c r="F104" i="5" s="1"/>
  <c r="D94" i="5"/>
  <c r="F94" i="5" s="1"/>
  <c r="D92" i="5"/>
  <c r="F92" i="5" s="1"/>
  <c r="D90" i="5"/>
  <c r="F90" i="5" s="1"/>
  <c r="D88" i="5"/>
  <c r="F88" i="5" s="1"/>
  <c r="D82" i="5"/>
  <c r="F82" i="5" s="1"/>
  <c r="D114" i="5" l="1"/>
  <c r="D115" i="5"/>
  <c r="F115" i="5" s="1"/>
  <c r="D110" i="5"/>
  <c r="F110" i="5" s="1"/>
  <c r="D111" i="5"/>
  <c r="F111" i="5" s="1"/>
  <c r="D98" i="5"/>
  <c r="F98" i="5" s="1"/>
  <c r="D71" i="5"/>
  <c r="F71" i="5" s="1"/>
  <c r="D69" i="5"/>
  <c r="F69" i="5" s="1"/>
  <c r="D113" i="5" l="1"/>
  <c r="F113" i="5" s="1"/>
  <c r="F114" i="5"/>
  <c r="D109" i="5"/>
  <c r="F109" i="5" s="1"/>
  <c r="F75" i="5"/>
  <c r="D74" i="5" l="1"/>
  <c r="F74" i="5" s="1"/>
  <c r="D67" i="5"/>
  <c r="F67" i="5" s="1"/>
</calcChain>
</file>

<file path=xl/sharedStrings.xml><?xml version="1.0" encoding="utf-8"?>
<sst xmlns="http://schemas.openxmlformats.org/spreadsheetml/2006/main" count="248" uniqueCount="145">
  <si>
    <t>Источники финансирования</t>
  </si>
  <si>
    <t>всего</t>
  </si>
  <si>
    <t>Подпрограмма 1. Осуществление дорожной деятельности в части строительства и ремонта в отношении автомобильных дорог общего пользования районного значения</t>
  </si>
  <si>
    <t>1.1.</t>
  </si>
  <si>
    <t>1.1.1.</t>
  </si>
  <si>
    <t>2.1.</t>
  </si>
  <si>
    <t>2.1.1.</t>
  </si>
  <si>
    <t>Подпрограмма 3. Осуществление дорожной деятельности в части содержания автомобильных дорог общего пользования районного значения</t>
  </si>
  <si>
    <t>3.1.</t>
  </si>
  <si>
    <t>3.1.2.</t>
  </si>
  <si>
    <t>Всего по муниципальной программе:</t>
  </si>
  <si>
    <t>бюджет района</t>
  </si>
  <si>
    <t>3.1.1.</t>
  </si>
  <si>
    <t>3.1.1.1.</t>
  </si>
  <si>
    <t>Содержание автомобильных дорог местного значения</t>
  </si>
  <si>
    <t>Подпрограмма 4 «Формирование законопослушного поведения участников дорожного движения»</t>
  </si>
  <si>
    <t>4.1.</t>
  </si>
  <si>
    <t>4.1.1.</t>
  </si>
  <si>
    <t>Популяризация деятельности школьных отрядов юных инспекторов дорожного движения</t>
  </si>
  <si>
    <t>4.2.</t>
  </si>
  <si>
    <t>4.2.1.</t>
  </si>
  <si>
    <t xml:space="preserve"> Участие в районных, региональных слетах, конкурсах юных инспекторов дорожного движения</t>
  </si>
  <si>
    <t>3.1.1.2.</t>
  </si>
  <si>
    <t>3.1.1.3.</t>
  </si>
  <si>
    <t>3.1.1.4.</t>
  </si>
  <si>
    <t>3.1.1.5.</t>
  </si>
  <si>
    <t>3.1.1.6.</t>
  </si>
  <si>
    <t>3.1.1.7.</t>
  </si>
  <si>
    <t>3.1.1.8.</t>
  </si>
  <si>
    <t>3.1.2.1.</t>
  </si>
  <si>
    <t>3.1.2.2.</t>
  </si>
  <si>
    <t>3.1.2.3.</t>
  </si>
  <si>
    <t>1.1.2.</t>
  </si>
  <si>
    <t>1.1.3.</t>
  </si>
  <si>
    <t>1.1.4.</t>
  </si>
  <si>
    <t>1.1.5.</t>
  </si>
  <si>
    <t>1.1.6.</t>
  </si>
  <si>
    <t>1.1.7.</t>
  </si>
  <si>
    <t>1.1.8.</t>
  </si>
  <si>
    <t>1.1.9.</t>
  </si>
  <si>
    <t>1.1.10.</t>
  </si>
  <si>
    <t>Ремонт дорог в сельском поселении Шапша</t>
  </si>
  <si>
    <t>Содержание автомобильной дороги «Подъезд к д. Ярки»</t>
  </si>
  <si>
    <t>Содержание автомобильной дороги «Подъезд до с.Реполово»</t>
  </si>
  <si>
    <t>Справочно: средства предприятий - недропользователей (ООО «РН-
Юганскнефтегаз»)</t>
  </si>
  <si>
    <t>Справочно: средства предприятий - недропользователей (ООО
«Газпромнефть-
Хантос»)</t>
  </si>
  <si>
    <t xml:space="preserve">Справочно: средства предприятий - недропользователей </t>
  </si>
  <si>
    <t>Строительство объездной дороги в п. Горноправдинск (ПИР, СМР)</t>
  </si>
  <si>
    <t xml:space="preserve">Субсидии из местного бюджета за оказание транспортных услуг населению Ханты-Мансийского района (перевозка пассажиров и багажа водным (речным) транспортом) </t>
  </si>
  <si>
    <t xml:space="preserve">Субсидии из местного бюджета за оказание транспортных услуг населению Ханты-Мансийского района (перевозка пассажиров и багажа автомобильным транспортом) </t>
  </si>
  <si>
    <t>Строительство автомобильной дороги до с. Цингалы (ПИР, СМР)</t>
  </si>
  <si>
    <t>Сельское поселение Луговской</t>
  </si>
  <si>
    <t>Сельское поселение Сибирский</t>
  </si>
  <si>
    <t>Сельское поселение Согом</t>
  </si>
  <si>
    <t>Сельское поселение Цингалы</t>
  </si>
  <si>
    <t>Сельское поселение Шапша</t>
  </si>
  <si>
    <t>Сельское поселение Кышик</t>
  </si>
  <si>
    <t>Сельское поселение Селиярово</t>
  </si>
  <si>
    <t>Обустройство вертолетной площадки в п.Сибирский</t>
  </si>
  <si>
    <t>Капитальный ремонт автодорог в микрорайоне новой застройки с. Селиярово</t>
  </si>
  <si>
    <t>1.1.12.</t>
  </si>
  <si>
    <t>Капитальный ремонт дорог с. Батово сельского поселения Сибирский</t>
  </si>
  <si>
    <t>1.1.13.</t>
  </si>
  <si>
    <t>Подпрограмма 2. Организация перевозок в границах Ханты-Мансийского района</t>
  </si>
  <si>
    <t>Строительство автомобильной дороги д.Белогорье – п.Луговской – с.Троица от автомобильной дороги регионального значения «г.Ханты-Мансийск – пгт. Талинка» (71-100 ОП РЗ 71-100К-04) с подъездами к д. Белогорье и п.Луговской»</t>
  </si>
  <si>
    <t>Отчет</t>
  </si>
  <si>
    <t xml:space="preserve">о ходе реализации муниципальной программы и использования финансовых средств </t>
  </si>
  <si>
    <t>Мероприятия муниципальной программы</t>
  </si>
  <si>
    <t>исполнено (касса)</t>
  </si>
  <si>
    <t>% исполнения</t>
  </si>
  <si>
    <t>№ п/п</t>
  </si>
  <si>
    <t>Сумма, тыс.рублей</t>
  </si>
  <si>
    <t>Информация об исполнении (с указанием причин неисполнения)</t>
  </si>
  <si>
    <t>2.1.2.</t>
  </si>
  <si>
    <t xml:space="preserve">Основное мероприятие: Участие в районных, региональных слетах, конкурсах юных инспекторов дорожного движения </t>
  </si>
  <si>
    <t xml:space="preserve">Основное мероприятие: Популяризация деятельности школьных отрядов юных инспекторов дорожного движения </t>
  </si>
  <si>
    <t>Основное мероприятие. Содержание транспортной инфраструктуры</t>
  </si>
  <si>
    <t xml:space="preserve">Основное мероприятие. Обеспечение доступности и повышение качества транспортных услуг водным, воздушным, автомобильным транспортом </t>
  </si>
  <si>
    <t xml:space="preserve">Основное мероприятие. Проектирование, строительство, реконструкция, капитальный (текущий) ремонт автомобильных дорог местного значения </t>
  </si>
  <si>
    <t>Справочно: средства предприятий - недропользователей ООО "ЛУКОЙЛ-Западная Сибирь")</t>
  </si>
  <si>
    <t>Ремонт дорог в п. Сибирский</t>
  </si>
  <si>
    <t>И.С.Петухин</t>
  </si>
  <si>
    <t>Ремонт дорог в населенных пунктах: п.Кирпичный, с.Троица, д.Ягурьях, п.Луговской сельского поселения Луговской</t>
  </si>
  <si>
    <t>Ремонт автомобильной дороги в с. Елизарово</t>
  </si>
  <si>
    <t>Заместитель главы района, директор департамента строительства, архитектуры и ЖКХ</t>
  </si>
  <si>
    <t>Р.Ш.Речапов</t>
  </si>
  <si>
    <t>Директор МКУ УКСиР</t>
  </si>
  <si>
    <t>Заместитель директора департамента, начальник управления ценообразования и планирования</t>
  </si>
  <si>
    <t>У.Х.Алиханов</t>
  </si>
  <si>
    <t>Исполнитель:</t>
  </si>
  <si>
    <t>Тодрия Виктория Сергеевна, тел. 33-27-21 (доб.326)</t>
  </si>
  <si>
    <t>Наименование муниципальной программы: «Комплексное развитие транспортной системы на территории Ханты-Мансийского района»</t>
  </si>
  <si>
    <t>Заместитель директора департамента, начальник управления жилищно-коммунального хозяйства, транспорта, связи и дорог</t>
  </si>
  <si>
    <t>З.М.Давлетбаев</t>
  </si>
  <si>
    <t>Заключен муниципальный контракт на выполнение работ по капитальному ремонту участка автомобильной дороги микрорайона новой застройки ул. Придорожная, с. Селиярово Ханты-Мансийского района (5 этап) № 0187300017223000013 от 09.01.2024 с ООО ПРОИЗВОДСТВЕННАЯ КОМПАНИЯ "СОКОЛ" на сумму 9 654 762,0 рублей. Срок выполнения работ до 30.06.2024 года. В соответствии с условиями контракта произведен аванс в размере 30% от цены контракта.</t>
  </si>
  <si>
    <t>Заключено 3 муниципальных контракта от 22.11.2023 года с ООО "КМС-СТРОЙ" на общую сумму 14 840,0 тыс. рублей на выполнение работ по строительству объекта: «Автомобильная дорога до с. Цингалы» (1, 2, 3 этапы). В соответствии с условиями контрактов перечислен авансовый платеж в размере 30% (4 452,0 тыс. рублей).
Заключено 2 муниципальных контракта от 13.12.2023 года с ООО "КМС-СТРОЙ" на общую сумму 6 222,6 тыс. рублей на выполнение работ по строительству объекта: «Автомобильная дорога до с. Цингалы» (4, 5 Этапы).
Подрядной организацией нарушены сроки выполнения работ, ведется претензионная работа. Завершение строительства объекта планируется в 2024 году.</t>
  </si>
  <si>
    <t>Ответственным исполнителем является администрация сельского поселения Шапша.</t>
  </si>
  <si>
    <t>Исполнителем мероприятия является сельское поселение Сибирский.</t>
  </si>
  <si>
    <t>Ответственным исполнителем является администрация сельского поселения Луговской. Заключено три муниципальных контракта от 29.06.2023 с ИП Соловьевой Ю.И. на общую сумму 1 391 563,41 рублей. В 2023 году произведена оплата в размере 599 801,66 рублей.</t>
  </si>
  <si>
    <t>1.1.11.</t>
  </si>
  <si>
    <t>Ремонт автомобильных дорог местного значения сельского поселения Луговской</t>
  </si>
  <si>
    <t>бюджет автономного округа</t>
  </si>
  <si>
    <t>в том числе:</t>
  </si>
  <si>
    <t>средства бюджета района</t>
  </si>
  <si>
    <t>средства бюджета района на софинансирование расходов за счет средств федерального и регионального бюджета</t>
  </si>
  <si>
    <t>Ремонт автомобильных дорог местного значения сельского поселения Шапша</t>
  </si>
  <si>
    <t>Разработка проекта освоения лесов на земельный участок 0,2750 га для объекта: "Строительство участка дороги до п. Выкатной"</t>
  </si>
  <si>
    <t>Заключено 2 соглашения от 29.03.2024 с ИП Созонов А.И. на общую сумму 2 443 000,0 рублей. Оказание транспортных услуг водным (речным) транспортом населению Ханты-Мансийского района на 2024 год осуществляется по маршрутам:
1) Горноправдинск-Цингалы-Горноправдинск.
2) Горноправдинк-Лугофилинская-Горноправдинск.</t>
  </si>
  <si>
    <t>Заключено 2 муниципальных контракта от 21.12.2023 с Созоновым Александром Ивановичем на общую сумму 3 945 233,03 рублей. Срок до 31.12.2024 года. Субсидия предоставляется на перевозку пассажиров и багажа автомобильным транспортом по следующим маршрутам: 
1) п. Горноправдинск - п. Бобровский - п.Горноправдинск.
2) п. Горноправдинск - с. Цингалы (с заездом в д. Лугофилинская) - п.Горноправдинск.                                                                                                                                                         Оплата по контрактам производится согласно предоставленных счетов по фактическому осуществлению перевозок.</t>
  </si>
  <si>
    <t>Исполнителем мероприятия является сельское поселение Кышик. Финансовые средства запланированы на поддержание 1 вертолетной площадки в с.Кышик в техническом состоянии, необходимом для взлета и посадки воздушного транспорта (уборка площадки, приобретение и содержание светосигнального оборудования, приобретение ветроуказателей и т.д.). Расходы производятся по мере необходимости, возникающей при эксплуатации вертолетных площадок.</t>
  </si>
  <si>
    <t>Исполнителем мероприятия является сельское поселение Луговской. Финансовые средства запланированы на поддержание 4 вертолетных площадок  в населенных пунктах п.Луговской, п.Кирпичный, с.Троица, д.Белогорье в техническом состоянии, необходимом для взлета и посадки воздушного транспорта (уборка площадки, приобретение и содержание светосигнального оборудования, приобретение ветроуказателей и т.д.). Расходы производятся по мере необходимости, возникающей при эксплуатации вертолетных площадок.</t>
  </si>
  <si>
    <t>Исполнителем мероприятия является сельское поселение Селиярово. Финансовые средства запланированы на поддержание 1 вертолетной площадки в с.Селиярово в техническом состоянии, необходимом для взлета и посадки воздушного транспорта (уборка площадки, приобретение и содержание светосигнального оборудования, приобретение ветроуказателей и т.д.). Расходы производятся по мере необходимости, возникающей при эксплуатации вертолетных площадок.</t>
  </si>
  <si>
    <t>Исполнителем мероприятия является сельское поселение Сибирский. Финансовые средства запланированы на поддержание 3 вертолетных площадок в населенных пунктах п.Сибирский, с.Реполово, с.Батово в техническом состоянии, необходимом для взлета и посадки воздушного транспорта (уборка площадки, приобретение и содержание светосигнального оборудования, приобретение ветроуказателей и т.д.). Расходы производятся по мере необходимости, возникающей при эксплуатации вертолетных площадок.</t>
  </si>
  <si>
    <t>Исполнителем мероприятия является сельское поселение Согом. Финансовые средства запланированы на поддержание 1 вертолетной площадки в д.Согом техническом состоянии, необходимом для взлета и посадки воздушного транспорта (уборка площадки, приобретение и содержание светосигнального оборудования, приобретение ветроуказателей и т.д.). Расходы производятся по мере необходимости, возникающей при эксплуатации вертолетных площадок.</t>
  </si>
  <si>
    <t>Исполнителем мероприятия является сельское поселение Цингалы. Финансовые средства запланированы на поддержание 1 вертолетной площадки в с.Цингалы в техническом состоянии, необходимом для взлета и посадки воздушного транспорта (уборка площадки, приобретение и содержание светосигнального оборудования, приобретение ветроуказателей и т.д.). Расходы производятся по мере необходимости, возникающей при эксплуатации вертолетных площадок.</t>
  </si>
  <si>
    <t>Исполнителем мероприятия является сельское поселение Шапша. Финансовые средства запланированы на поддержание 1 вертолетной площадки в  с.Зенково в техническом состоянии, необходимом для взлета и посадки воздушного транспорта (уборка площадки, приобретение и содержание светосигнального оборудования, приобретение ветроуказателей и т.д.). Расходы производятся по мере необходимости, возникающей при эксплуатации вертолетных площадок.</t>
  </si>
  <si>
    <t>бюджет района - всего</t>
  </si>
  <si>
    <t>Содержание и эксплуатация вертолетных площадок</t>
  </si>
  <si>
    <t>Ответственным исполнителем мероприятия является администрация сельского поселения (содержание участка (подъезда) дороги до населенного пункта с. Реполово протяженностью 1,1 км). Договора на выполнение работ по содержанию дороги заключаются ежемесячно. Оплата выполненных работ производится после предоставления отчетной документации.</t>
  </si>
  <si>
    <t xml:space="preserve">Ответственным исполнителем мероприятия является администрация сельского поселения (содержание участка (подъезда) дороги до населенного пункта д. Ярки протяженностью 3,3 км). Оплата выполненных работ производится после предоставления отчетной документации. </t>
  </si>
  <si>
    <t>за 2 квартал 2024 год</t>
  </si>
  <si>
    <t>Утверждено в бюджете района на 2024 год</t>
  </si>
  <si>
    <t>Заключено 2 муниципальных контракта от 25.12.2023 №0187300008423000371, №0187300008423000372 с ООО "Дельта" на общую сумму 37 299,3 тыс. рублей на строительство объездной дороги в п. Горноправдинск (1, 2 этапы). 
Подрядной организацией нарушены сроки выполнения работ, ведется претензионная работа. Завершение строительства объекта планируется в 2024 году.</t>
  </si>
  <si>
    <t>Размещение муниципального заказа планируется в июне 2024 года.</t>
  </si>
  <si>
    <t>Заключен муниципальный контракт №0187300008424000161 от 27.05.2024 с ИП Захаров С.П. на сумму 27 200 000,0 рублей. Срок выполнения работ: ПИР до 01.07.2024 г., СМР до 01.09.2024 г.</t>
  </si>
  <si>
    <t>Заключен муниципальный контракт № 0587600003922000018 от 15.11.2022 с ООО «Гипронефтегаз» на сумму 49 282 758,19 рублей (доп.соглашением №3 от 31.10.2023). В 2023 году выполнены изыскания, произведена оплата в размере 22 809 700,0 рублей. 
В настоящее время документация находится на государственной экспертизе. Планируемый срок получения заключения - 2 квартал 2024 года.</t>
  </si>
  <si>
    <t>Разработка аэронавигационных паспортов посадочных площадок</t>
  </si>
  <si>
    <t>Планируется размещение муниципального заказа в июне 2024 года.</t>
  </si>
  <si>
    <t>Ремонт дорог в п. Выкатной</t>
  </si>
  <si>
    <t>Исполнителем мероприятия является сельское поселение Выкатной.</t>
  </si>
  <si>
    <t>МК № 0187300008423000309 от 05.12.2023 с ООО "КМС-СТРОЙ" на сумму 5 208 600,0 рублей расторгнут по соглашению сторон от 14.05.2024 года.
Планируется повторное размещение муниципального заказа в июне 2024 года.</t>
  </si>
  <si>
    <t>1.1.14.</t>
  </si>
  <si>
    <t>Заключены муниципальные контракты на ремонт автомобильных дорог местного значения СП Шапша (Подъезд к д. Ярки , 1, 2, 3, 4 этапы) с ООО "Автодорсевер" на общую сумму 32 636 932,0 рублей. Срок выполнения работ до 01.06.2024 года.</t>
  </si>
  <si>
    <t>Заключен МК на ремонт "ул. Дурицына" п. Кирпичный №0187300008424000060 от 05.04.2024 с ИП Брага В.И. на сумму 6 312 759,54 рублей. Срок выполнения работ до 01.06.2024 года.
Заключено 6 муниципальных контрактов на ремонт ул. Таежная, д. Ягурьях (1, 2, 3, 4, 5, 6 этапы) на общую сумму 26 037 800,0 рублей. Срок выполнения работ до 01.06.2024 года.
Аукцион на ремонт автомобильной дороги "ул.Ленина" п. Луговской состоялся, определен победитель ООО "Сокол" с ценой 19 086 139,74 рублей, контракт в стадии заключения.</t>
  </si>
  <si>
    <t>Работы выполнены в полном объеме.</t>
  </si>
  <si>
    <t>Сельское поселение Выкатной</t>
  </si>
  <si>
    <t>Исполнителем мероприятия является сельское поселение Выкатной. Финансовые средства запланированы на поддержание 2 вертолетных площадок в населенных пунктах п.Выкатной, с.Тюли  в техническом состоянии, необходимом для взлета и посадки воздушного транспорта (уборка площадки, приобретение и содержание светосигнального оборудования, приобретение ветроуказателей и т.д.). Расходы производятся по мере необходимости, возникающей при эксплуатации вертолетных площадок.</t>
  </si>
  <si>
    <t>Сельское поселение Нялинское</t>
  </si>
  <si>
    <t>Исполнителем мероприятия является сельское поселение Нялинское. Финансовые средства запланированы на поддержание 2 вертолетных площадок в населенных пунктах с.Нялинское, п.Пырьях в техническом состоянии, необходимом для взлета и посадки воздушного транспорта (уборка площадки, приобретение и содержание светосигнального оборудования, приобретение ветроуказателей и т.д.). Расходы производятся по мере необходимости, возникающей при эксплуатации вертолетных площадок.</t>
  </si>
  <si>
    <t>3.1.1.9.</t>
  </si>
  <si>
    <t>После заключения соглашений о передаче администрациями сельских поселений Кедровый, Красноленинский осуществления части своих полномочий по решению вопросов местного значения администрации Ханты-Мансийского района, данные средства будут переданы в администрации сельских поселений.</t>
  </si>
  <si>
    <t>Заключен муниципальный контракт на прохождение достоверности определения сметной стоимости объекта "Ремонт автомобильной дороги местного значения Подъезд к д. Ярки" №2 от 26.02.2024 года с ООО "Спецтехпроект" на сумму 598 000,0 рублей. Работы выполнены в полном объеме, произведена оплата.</t>
  </si>
  <si>
    <t>Содержание автомобильной дороги «Подъезд к п. Выкатной»</t>
  </si>
  <si>
    <t xml:space="preserve">Ответственным исполнителем мероприятия является администрация сельского поселения (содержание участка (подъезда) дороги до населенного пункта п. Выкатной протяженностью 6,4 км). Договора на выполнение работ по содержанию дороги заключаются ежемесячно. Оплата выполненных работ производится после предоставления отчетной документации.  </t>
  </si>
  <si>
    <t>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</si>
</sst>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charset val="204"/>
      <scheme val="minor"/>
    </font>
    <font>
      <sz val="11"/>
      <color theme="1"/>
      <name val="Times New Roman"/>
      <family val="1"/>
      <charset val="204"/>
    </font>
    <font>
      <sz val="14"/>
      <color theme="1"/>
      <name val="Times New Roman"/>
      <family val="1"/>
      <charset val="204"/>
    </font>
    <font>
      <sz val="10"/>
      <color theme="1"/>
      <name val="Times New Roman"/>
      <family val="1"/>
      <charset val="204"/>
    </font>
    <font>
      <sz val="8"/>
      <name val="Arial Cyr"/>
      <charset val="204"/>
    </font>
    <font>
      <sz val="12"/>
      <color theme="1"/>
      <name val="Times New Roman"/>
      <family val="1"/>
      <charset val="204"/>
    </font>
    <font>
      <sz val="12"/>
      <color theme="1"/>
      <name val="Calibri"/>
      <family val="2"/>
      <charset val="204"/>
      <scheme val="minor"/>
    </font>
    <font>
      <sz val="13"/>
      <color theme="1"/>
      <name val="Times New Roman"/>
      <family val="1"/>
      <charset val="204"/>
    </font>
    <font>
      <sz val="13"/>
      <color theme="1"/>
      <name val="Calibri"/>
      <family val="2"/>
      <charset val="204"/>
      <scheme val="minor"/>
    </font>
  </fonts>
  <fills count="3">
    <fill>
      <patternFill patternType="none"/>
    </fill>
    <fill>
      <patternFill patternType="gray125"/>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64">
    <xf numFmtId="0" fontId="0" fillId="0" borderId="0" xfId="0"/>
    <xf numFmtId="0" fontId="0" fillId="0" borderId="0" xfId="0" applyFont="1" applyFill="1"/>
    <xf numFmtId="0" fontId="0" fillId="0" borderId="0" xfId="0" applyFont="1" applyFill="1" applyBorder="1"/>
    <xf numFmtId="164" fontId="3" fillId="0" borderId="0" xfId="0" applyNumberFormat="1" applyFont="1" applyFill="1" applyBorder="1" applyAlignment="1">
      <alignment horizontal="center" vertical="top" wrapText="1"/>
    </xf>
    <xf numFmtId="0" fontId="0" fillId="0" borderId="0" xfId="0" applyFont="1" applyFill="1" applyAlignment="1">
      <alignment vertical="top"/>
    </xf>
    <xf numFmtId="2" fontId="1" fillId="0" borderId="0" xfId="0" applyNumberFormat="1" applyFont="1" applyAlignment="1">
      <alignment horizontal="center" vertical="center" wrapText="1"/>
    </xf>
    <xf numFmtId="0" fontId="0" fillId="0" borderId="0" xfId="0" applyFont="1" applyFill="1" applyAlignment="1">
      <alignment horizontal="left" vertical="center"/>
    </xf>
    <xf numFmtId="2" fontId="5" fillId="0" borderId="0" xfId="0" applyNumberFormat="1" applyFont="1" applyAlignment="1">
      <alignment horizontal="left" vertical="center" wrapText="1"/>
    </xf>
    <xf numFmtId="0" fontId="6" fillId="0" borderId="0" xfId="0" applyFont="1" applyFill="1" applyAlignment="1">
      <alignment vertical="top"/>
    </xf>
    <xf numFmtId="0" fontId="5" fillId="0" borderId="0" xfId="0" applyFont="1" applyFill="1" applyAlignment="1">
      <alignment horizontal="right" vertical="top"/>
    </xf>
    <xf numFmtId="0" fontId="5" fillId="0" borderId="0" xfId="0" applyFont="1" applyFill="1" applyAlignment="1">
      <alignment horizontal="left" vertical="center"/>
    </xf>
    <xf numFmtId="0" fontId="6" fillId="0" borderId="0" xfId="0" applyFont="1" applyFill="1" applyAlignment="1">
      <alignment horizontal="left" vertical="center"/>
    </xf>
    <xf numFmtId="2" fontId="5" fillId="0" borderId="0" xfId="0" applyNumberFormat="1" applyFont="1" applyAlignment="1">
      <alignment horizontal="center" vertical="center" wrapText="1"/>
    </xf>
    <xf numFmtId="2" fontId="2" fillId="0" borderId="0" xfId="0" applyNumberFormat="1" applyFont="1" applyAlignment="1">
      <alignment wrapText="1"/>
    </xf>
    <xf numFmtId="2" fontId="2" fillId="0" borderId="0" xfId="0" applyNumberFormat="1" applyFont="1" applyAlignment="1">
      <alignment horizontal="right" wrapText="1"/>
    </xf>
    <xf numFmtId="2" fontId="2" fillId="0" borderId="0" xfId="0" applyNumberFormat="1" applyFont="1" applyAlignment="1">
      <alignment horizontal="left" wrapText="1"/>
    </xf>
    <xf numFmtId="2" fontId="2" fillId="0" borderId="0" xfId="0" applyNumberFormat="1" applyFont="1" applyAlignment="1">
      <alignment horizontal="left" wrapText="1"/>
    </xf>
    <xf numFmtId="2" fontId="2" fillId="0" borderId="0" xfId="0" applyNumberFormat="1" applyFont="1" applyAlignment="1">
      <alignment horizontal="right" wrapText="1"/>
    </xf>
    <xf numFmtId="0" fontId="7" fillId="2" borderId="1" xfId="0" applyFont="1" applyFill="1" applyBorder="1" applyAlignment="1">
      <alignment horizontal="left" vertical="top" wrapText="1"/>
    </xf>
    <xf numFmtId="164" fontId="7" fillId="2" borderId="1" xfId="0" applyNumberFormat="1" applyFont="1" applyFill="1" applyBorder="1" applyAlignment="1">
      <alignment horizontal="center" vertical="top" wrapText="1"/>
    </xf>
    <xf numFmtId="164" fontId="7" fillId="2" borderId="1" xfId="0" applyNumberFormat="1" applyFont="1" applyFill="1" applyBorder="1" applyAlignment="1">
      <alignment horizontal="left" vertical="center" wrapText="1"/>
    </xf>
    <xf numFmtId="0" fontId="7" fillId="0" borderId="1" xfId="0" applyFont="1" applyFill="1" applyBorder="1" applyAlignment="1">
      <alignment horizontal="left" vertical="top" wrapText="1"/>
    </xf>
    <xf numFmtId="164" fontId="7" fillId="0" borderId="1" xfId="0" applyNumberFormat="1" applyFont="1" applyFill="1" applyBorder="1" applyAlignment="1">
      <alignment horizontal="center" vertical="top" wrapText="1"/>
    </xf>
    <xf numFmtId="0" fontId="7" fillId="0" borderId="1" xfId="0" applyFont="1" applyFill="1" applyBorder="1" applyAlignment="1">
      <alignment vertical="top"/>
    </xf>
    <xf numFmtId="0" fontId="7" fillId="0" borderId="1" xfId="0" applyFont="1" applyFill="1" applyBorder="1" applyAlignment="1">
      <alignment horizontal="left" vertical="center"/>
    </xf>
    <xf numFmtId="2" fontId="2" fillId="0" borderId="0" xfId="0" applyNumberFormat="1" applyFont="1" applyAlignment="1">
      <alignment horizontal="left" wrapText="1"/>
    </xf>
    <xf numFmtId="2" fontId="2" fillId="0" borderId="0" xfId="0" applyNumberFormat="1" applyFont="1" applyAlignment="1">
      <alignment horizontal="right" wrapText="1"/>
    </xf>
    <xf numFmtId="2" fontId="2" fillId="0" borderId="0" xfId="0" applyNumberFormat="1" applyFont="1" applyBorder="1" applyAlignment="1">
      <alignment horizontal="center" wrapText="1"/>
    </xf>
    <xf numFmtId="0" fontId="7" fillId="0"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0" borderId="1" xfId="0" applyFont="1" applyFill="1" applyBorder="1" applyAlignment="1">
      <alignment horizontal="left" vertical="top" wrapText="1"/>
    </xf>
    <xf numFmtId="164"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0" fontId="7"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164" fontId="7" fillId="0" borderId="3" xfId="0" applyNumberFormat="1" applyFont="1" applyFill="1" applyBorder="1" applyAlignment="1">
      <alignment horizontal="left" vertical="center" wrapText="1"/>
    </xf>
    <xf numFmtId="164" fontId="7" fillId="0" borderId="5"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top" wrapText="1"/>
    </xf>
    <xf numFmtId="2" fontId="2" fillId="0" borderId="0" xfId="0" applyNumberFormat="1" applyFont="1" applyAlignment="1">
      <alignment horizontal="left" wrapText="1"/>
    </xf>
    <xf numFmtId="0" fontId="8" fillId="0" borderId="1" xfId="0" applyFont="1" applyFill="1" applyBorder="1" applyAlignment="1">
      <alignment horizontal="left" vertical="top" wrapText="1"/>
    </xf>
    <xf numFmtId="2" fontId="2" fillId="0" borderId="0" xfId="0" applyNumberFormat="1" applyFont="1" applyAlignment="1">
      <alignment horizontal="right" wrapText="1"/>
    </xf>
    <xf numFmtId="2" fontId="2" fillId="0" borderId="2" xfId="0" applyNumberFormat="1" applyFont="1" applyBorder="1" applyAlignment="1">
      <alignment horizontal="center" wrapText="1"/>
    </xf>
    <xf numFmtId="2" fontId="5" fillId="0" borderId="0" xfId="0" applyNumberFormat="1" applyFont="1" applyAlignment="1">
      <alignment horizontal="left"/>
    </xf>
    <xf numFmtId="16" fontId="7"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16" fontId="7" fillId="2" borderId="1" xfId="0" applyNumberFormat="1" applyFont="1" applyFill="1" applyBorder="1" applyAlignment="1">
      <alignment horizontal="center" vertical="top" wrapText="1"/>
    </xf>
    <xf numFmtId="0" fontId="8" fillId="2" borderId="1" xfId="0" applyFont="1" applyFill="1" applyBorder="1" applyAlignment="1">
      <alignment horizontal="center" vertical="top" wrapText="1"/>
    </xf>
    <xf numFmtId="2" fontId="5" fillId="0" borderId="0" xfId="0" applyNumberFormat="1" applyFont="1" applyAlignment="1">
      <alignment horizontal="left" vertical="center" wrapText="1"/>
    </xf>
    <xf numFmtId="0" fontId="7" fillId="0" borderId="1" xfId="0" applyFont="1" applyFill="1" applyBorder="1" applyAlignment="1">
      <alignment horizontal="center" vertical="center" wrapText="1"/>
    </xf>
    <xf numFmtId="0" fontId="2" fillId="0" borderId="0" xfId="0" applyFont="1" applyFill="1" applyAlignment="1">
      <alignment horizontal="center" vertical="top"/>
    </xf>
    <xf numFmtId="0" fontId="2" fillId="0" borderId="0" xfId="0" applyFont="1" applyFill="1" applyAlignment="1">
      <alignment horizontal="left" vertical="top"/>
    </xf>
    <xf numFmtId="164" fontId="7" fillId="0" borderId="4" xfId="0" applyNumberFormat="1" applyFont="1" applyFill="1" applyBorder="1" applyAlignment="1">
      <alignment horizontal="left" vertical="center"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49" fontId="7" fillId="0" borderId="3" xfId="0" applyNumberFormat="1" applyFont="1" applyFill="1" applyBorder="1" applyAlignment="1">
      <alignment horizontal="center" vertical="top" wrapText="1"/>
    </xf>
    <xf numFmtId="49" fontId="7" fillId="0" borderId="4" xfId="0" applyNumberFormat="1" applyFont="1" applyFill="1" applyBorder="1" applyAlignment="1">
      <alignment horizontal="center" vertical="top" wrapText="1"/>
    </xf>
    <xf numFmtId="49" fontId="7" fillId="0" borderId="5" xfId="0" applyNumberFormat="1" applyFont="1" applyFill="1" applyBorder="1" applyAlignment="1">
      <alignment horizontal="center" vertical="top" wrapText="1"/>
    </xf>
    <xf numFmtId="164" fontId="7" fillId="0"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tabSelected="1" view="pageBreakPreview" zoomScaleNormal="100" zoomScaleSheetLayoutView="100" workbookViewId="0">
      <pane ySplit="9" topLeftCell="A24" activePane="bottomLeft" state="frozen"/>
      <selection pane="bottomLeft" activeCell="G30" sqref="G30:G32"/>
    </sheetView>
  </sheetViews>
  <sheetFormatPr defaultRowHeight="15" x14ac:dyDescent="0.25"/>
  <cols>
    <col min="1" max="1" width="8.28515625" style="4" customWidth="1"/>
    <col min="2" max="2" width="39.85546875" style="4" customWidth="1"/>
    <col min="3" max="3" width="23.42578125" style="4" customWidth="1"/>
    <col min="4" max="4" width="14" style="4" customWidth="1"/>
    <col min="5" max="5" width="12.5703125" style="4" bestFit="1" customWidth="1"/>
    <col min="6" max="6" width="7" style="4" customWidth="1"/>
    <col min="7" max="7" width="80.28515625" style="6" customWidth="1"/>
    <col min="8" max="8" width="13.140625" style="1" customWidth="1"/>
    <col min="9" max="9" width="9.140625" style="1"/>
    <col min="10" max="10" width="10.5703125" style="1" customWidth="1"/>
    <col min="11" max="16384" width="9.140625" style="1"/>
  </cols>
  <sheetData>
    <row r="1" spans="1:12" ht="18.75" x14ac:dyDescent="0.25">
      <c r="A1" s="53" t="s">
        <v>65</v>
      </c>
      <c r="B1" s="53"/>
      <c r="C1" s="53"/>
      <c r="D1" s="53"/>
      <c r="E1" s="53"/>
      <c r="F1" s="53"/>
      <c r="G1" s="53"/>
      <c r="H1" s="2"/>
      <c r="I1" s="2"/>
      <c r="J1" s="2"/>
      <c r="K1" s="2"/>
      <c r="L1" s="2"/>
    </row>
    <row r="2" spans="1:12" ht="18.75" x14ac:dyDescent="0.25">
      <c r="A2" s="53" t="s">
        <v>66</v>
      </c>
      <c r="B2" s="53"/>
      <c r="C2" s="53"/>
      <c r="D2" s="53"/>
      <c r="E2" s="53"/>
      <c r="F2" s="53"/>
      <c r="G2" s="53"/>
      <c r="H2" s="2"/>
      <c r="I2" s="2"/>
      <c r="J2" s="2"/>
      <c r="K2" s="2"/>
      <c r="L2" s="2"/>
    </row>
    <row r="3" spans="1:12" ht="18.75" x14ac:dyDescent="0.25">
      <c r="A3" s="53" t="s">
        <v>120</v>
      </c>
      <c r="B3" s="53"/>
      <c r="C3" s="53"/>
      <c r="D3" s="53"/>
      <c r="E3" s="53"/>
      <c r="F3" s="53"/>
      <c r="G3" s="53"/>
      <c r="H3" s="2"/>
      <c r="I3" s="2"/>
      <c r="J3" s="2"/>
      <c r="K3" s="2"/>
      <c r="L3" s="2"/>
    </row>
    <row r="4" spans="1:12" ht="8.25" customHeight="1" x14ac:dyDescent="0.25">
      <c r="A4" s="53"/>
      <c r="B4" s="53"/>
      <c r="C4" s="53"/>
      <c r="D4" s="53"/>
      <c r="E4" s="53"/>
      <c r="F4" s="53"/>
      <c r="G4" s="53"/>
      <c r="H4" s="2"/>
      <c r="I4" s="2"/>
      <c r="J4" s="2"/>
      <c r="K4" s="2"/>
      <c r="L4" s="2"/>
    </row>
    <row r="5" spans="1:12" ht="29.25" customHeight="1" x14ac:dyDescent="0.25">
      <c r="A5" s="54" t="s">
        <v>91</v>
      </c>
      <c r="B5" s="54"/>
      <c r="C5" s="54"/>
      <c r="D5" s="54"/>
      <c r="E5" s="54"/>
      <c r="F5" s="54"/>
      <c r="G5" s="54"/>
      <c r="H5" s="2"/>
      <c r="I5" s="2"/>
      <c r="J5" s="2"/>
      <c r="K5" s="2"/>
      <c r="L5" s="2"/>
    </row>
    <row r="6" spans="1:12" ht="9" customHeight="1" x14ac:dyDescent="0.25">
      <c r="A6" s="8"/>
      <c r="B6" s="8"/>
      <c r="C6" s="8"/>
      <c r="D6" s="9"/>
      <c r="E6" s="9"/>
      <c r="F6" s="9"/>
      <c r="G6" s="10"/>
      <c r="H6" s="2"/>
      <c r="I6" s="2"/>
      <c r="J6" s="2"/>
      <c r="K6" s="2"/>
      <c r="L6" s="2"/>
    </row>
    <row r="7" spans="1:12" ht="25.5" customHeight="1" x14ac:dyDescent="0.25">
      <c r="A7" s="32" t="s">
        <v>70</v>
      </c>
      <c r="B7" s="32" t="s">
        <v>67</v>
      </c>
      <c r="C7" s="32" t="s">
        <v>0</v>
      </c>
      <c r="D7" s="32" t="s">
        <v>71</v>
      </c>
      <c r="E7" s="32"/>
      <c r="F7" s="32" t="s">
        <v>69</v>
      </c>
      <c r="G7" s="52" t="s">
        <v>72</v>
      </c>
      <c r="H7" s="2"/>
      <c r="I7" s="2"/>
      <c r="J7" s="2"/>
      <c r="K7" s="2"/>
      <c r="L7" s="2"/>
    </row>
    <row r="8" spans="1:12" ht="42" customHeight="1" x14ac:dyDescent="0.25">
      <c r="A8" s="32"/>
      <c r="B8" s="32"/>
      <c r="C8" s="32"/>
      <c r="D8" s="32" t="s">
        <v>121</v>
      </c>
      <c r="E8" s="32" t="s">
        <v>68</v>
      </c>
      <c r="F8" s="32"/>
      <c r="G8" s="52"/>
      <c r="H8" s="2"/>
      <c r="I8" s="2"/>
      <c r="J8" s="2"/>
      <c r="K8" s="2"/>
      <c r="L8" s="2"/>
    </row>
    <row r="9" spans="1:12" ht="23.25" customHeight="1" x14ac:dyDescent="0.25">
      <c r="A9" s="32"/>
      <c r="B9" s="32"/>
      <c r="C9" s="32"/>
      <c r="D9" s="32"/>
      <c r="E9" s="32"/>
      <c r="F9" s="32"/>
      <c r="G9" s="52"/>
      <c r="H9" s="2"/>
      <c r="I9" s="2"/>
      <c r="J9" s="2"/>
      <c r="K9" s="2"/>
      <c r="L9" s="2"/>
    </row>
    <row r="10" spans="1:12" ht="24" customHeight="1" x14ac:dyDescent="0.25">
      <c r="A10" s="23" t="s">
        <v>2</v>
      </c>
      <c r="B10" s="23"/>
      <c r="C10" s="23"/>
      <c r="D10" s="23"/>
      <c r="E10" s="23"/>
      <c r="F10" s="23"/>
      <c r="G10" s="24"/>
      <c r="H10" s="2"/>
      <c r="I10" s="2"/>
      <c r="J10" s="2"/>
      <c r="K10" s="2"/>
      <c r="L10" s="2"/>
    </row>
    <row r="11" spans="1:12" ht="17.25" customHeight="1" x14ac:dyDescent="0.25">
      <c r="A11" s="34" t="s">
        <v>3</v>
      </c>
      <c r="B11" s="35" t="s">
        <v>78</v>
      </c>
      <c r="C11" s="18" t="s">
        <v>1</v>
      </c>
      <c r="D11" s="19">
        <f>D12+D13</f>
        <v>242644.89999999997</v>
      </c>
      <c r="E11" s="19">
        <f>E12+E13</f>
        <v>23444.9</v>
      </c>
      <c r="F11" s="19">
        <f>IF(E11=0,"",E11*100/D11)</f>
        <v>9.6622265705976105</v>
      </c>
      <c r="G11" s="63"/>
      <c r="H11" s="2"/>
      <c r="I11" s="2"/>
      <c r="J11" s="2"/>
      <c r="K11" s="2"/>
      <c r="L11" s="2"/>
    </row>
    <row r="12" spans="1:12" ht="33" x14ac:dyDescent="0.25">
      <c r="A12" s="34"/>
      <c r="B12" s="35"/>
      <c r="C12" s="29" t="s">
        <v>101</v>
      </c>
      <c r="D12" s="19">
        <f>D53+D59</f>
        <v>79890.7</v>
      </c>
      <c r="E12" s="19">
        <f>E53+E59</f>
        <v>0</v>
      </c>
      <c r="F12" s="19" t="str">
        <f t="shared" ref="F12:F17" si="0">IF(E12=0,"",E12*100/D12)</f>
        <v/>
      </c>
      <c r="G12" s="63"/>
      <c r="H12" s="2"/>
      <c r="I12" s="2"/>
      <c r="J12" s="2"/>
      <c r="K12" s="2"/>
      <c r="L12" s="2"/>
    </row>
    <row r="13" spans="1:12" ht="33" x14ac:dyDescent="0.25">
      <c r="A13" s="34"/>
      <c r="B13" s="35"/>
      <c r="C13" s="29" t="s">
        <v>116</v>
      </c>
      <c r="D13" s="19">
        <f>D15+D16</f>
        <v>162754.19999999998</v>
      </c>
      <c r="E13" s="19">
        <f>E15+E16</f>
        <v>23444.9</v>
      </c>
      <c r="F13" s="19">
        <f t="shared" si="0"/>
        <v>14.405096765551981</v>
      </c>
      <c r="G13" s="63"/>
      <c r="H13" s="2"/>
      <c r="I13" s="2"/>
      <c r="J13" s="2"/>
      <c r="K13" s="2"/>
      <c r="L13" s="2"/>
    </row>
    <row r="14" spans="1:12" ht="17.25" customHeight="1" x14ac:dyDescent="0.25">
      <c r="A14" s="34"/>
      <c r="B14" s="35"/>
      <c r="C14" s="29" t="s">
        <v>102</v>
      </c>
      <c r="D14" s="19"/>
      <c r="E14" s="19"/>
      <c r="F14" s="19" t="str">
        <f t="shared" si="0"/>
        <v/>
      </c>
      <c r="G14" s="63"/>
      <c r="H14" s="2"/>
      <c r="I14" s="2"/>
      <c r="J14" s="2"/>
      <c r="K14" s="2"/>
      <c r="L14" s="2"/>
    </row>
    <row r="15" spans="1:12" ht="33" x14ac:dyDescent="0.25">
      <c r="A15" s="34"/>
      <c r="B15" s="35"/>
      <c r="C15" s="29" t="s">
        <v>103</v>
      </c>
      <c r="D15" s="19">
        <f>D19+D22+D25+D28+D31+D34+D37+D39+D41+D44+D47+D50+D56+D62+D65</f>
        <v>145458.19999999998</v>
      </c>
      <c r="E15" s="19">
        <f>E19+E22+E25+E28+E31+E34+E37+E39+E41+E44+E47+E50+E56+E62+E65</f>
        <v>23444.9</v>
      </c>
      <c r="F15" s="19">
        <f t="shared" si="0"/>
        <v>16.117963786159876</v>
      </c>
      <c r="G15" s="63"/>
      <c r="H15" s="2"/>
      <c r="I15" s="2"/>
      <c r="J15" s="2"/>
      <c r="K15" s="2"/>
      <c r="L15" s="2"/>
    </row>
    <row r="16" spans="1:12" ht="132" x14ac:dyDescent="0.25">
      <c r="A16" s="34"/>
      <c r="B16" s="35"/>
      <c r="C16" s="29" t="s">
        <v>104</v>
      </c>
      <c r="D16" s="19">
        <f>D57+D63</f>
        <v>17296</v>
      </c>
      <c r="E16" s="19">
        <f>E57+E63</f>
        <v>0</v>
      </c>
      <c r="F16" s="19" t="str">
        <f t="shared" si="0"/>
        <v/>
      </c>
      <c r="G16" s="63"/>
      <c r="H16" s="2"/>
      <c r="I16" s="2"/>
      <c r="J16" s="2"/>
      <c r="K16" s="2"/>
      <c r="L16" s="2"/>
    </row>
    <row r="17" spans="1:12" ht="61.5" customHeight="1" x14ac:dyDescent="0.25">
      <c r="A17" s="34"/>
      <c r="B17" s="35"/>
      <c r="C17" s="18" t="s">
        <v>46</v>
      </c>
      <c r="D17" s="19">
        <f>D20+D23+D26+D29+D32+D35+D42+D45+D48+D51</f>
        <v>113213.7</v>
      </c>
      <c r="E17" s="19">
        <f>E20+E23+E26+E29+E32+E35+E42+E45+E48+E51</f>
        <v>23347.9</v>
      </c>
      <c r="F17" s="19">
        <f t="shared" si="0"/>
        <v>20.622857481029239</v>
      </c>
      <c r="G17" s="63"/>
      <c r="H17" s="2"/>
      <c r="I17" s="2"/>
      <c r="J17" s="2"/>
      <c r="K17" s="2"/>
      <c r="L17" s="2"/>
    </row>
    <row r="18" spans="1:12" ht="16.5" x14ac:dyDescent="0.25">
      <c r="A18" s="41" t="s">
        <v>4</v>
      </c>
      <c r="B18" s="33" t="s">
        <v>59</v>
      </c>
      <c r="C18" s="21" t="s">
        <v>1</v>
      </c>
      <c r="D18" s="22">
        <f t="shared" ref="D18:E27" si="1">SUM(D19)</f>
        <v>10000</v>
      </c>
      <c r="E18" s="22">
        <f t="shared" si="1"/>
        <v>2896.4</v>
      </c>
      <c r="F18" s="22">
        <f t="shared" ref="F18:F88" si="2">IF(E18=0,"",E18*100/D18)</f>
        <v>28.963999999999999</v>
      </c>
      <c r="G18" s="31" t="s">
        <v>94</v>
      </c>
      <c r="H18" s="3"/>
      <c r="I18" s="2"/>
      <c r="J18" s="2"/>
      <c r="K18" s="2"/>
      <c r="L18" s="2"/>
    </row>
    <row r="19" spans="1:12" ht="16.5" x14ac:dyDescent="0.25">
      <c r="A19" s="41"/>
      <c r="B19" s="33"/>
      <c r="C19" s="21" t="s">
        <v>11</v>
      </c>
      <c r="D19" s="22">
        <v>10000</v>
      </c>
      <c r="E19" s="22">
        <v>2896.4</v>
      </c>
      <c r="F19" s="22">
        <f t="shared" si="2"/>
        <v>28.963999999999999</v>
      </c>
      <c r="G19" s="31"/>
      <c r="H19" s="3"/>
      <c r="I19" s="2"/>
      <c r="J19" s="2"/>
      <c r="K19" s="2"/>
      <c r="L19" s="2"/>
    </row>
    <row r="20" spans="1:12" ht="82.5" x14ac:dyDescent="0.25">
      <c r="A20" s="41"/>
      <c r="B20" s="33"/>
      <c r="C20" s="21" t="s">
        <v>44</v>
      </c>
      <c r="D20" s="22">
        <v>10000</v>
      </c>
      <c r="E20" s="22">
        <v>2896.4</v>
      </c>
      <c r="F20" s="22">
        <f t="shared" si="2"/>
        <v>28.963999999999999</v>
      </c>
      <c r="G20" s="31"/>
      <c r="H20" s="3"/>
      <c r="I20" s="2"/>
      <c r="J20" s="2"/>
      <c r="K20" s="2"/>
      <c r="L20" s="2"/>
    </row>
    <row r="21" spans="1:12" ht="51.75" customHeight="1" x14ac:dyDescent="0.25">
      <c r="A21" s="41" t="s">
        <v>32</v>
      </c>
      <c r="B21" s="33" t="s">
        <v>50</v>
      </c>
      <c r="C21" s="21" t="s">
        <v>1</v>
      </c>
      <c r="D21" s="22">
        <f t="shared" si="1"/>
        <v>18548</v>
      </c>
      <c r="E21" s="22">
        <f t="shared" si="1"/>
        <v>0</v>
      </c>
      <c r="F21" s="22" t="str">
        <f t="shared" si="2"/>
        <v/>
      </c>
      <c r="G21" s="31" t="s">
        <v>95</v>
      </c>
      <c r="H21" s="3"/>
      <c r="I21" s="2"/>
      <c r="J21" s="2"/>
      <c r="K21" s="2"/>
      <c r="L21" s="2"/>
    </row>
    <row r="22" spans="1:12" ht="51.75" customHeight="1" x14ac:dyDescent="0.25">
      <c r="A22" s="41"/>
      <c r="B22" s="33"/>
      <c r="C22" s="21" t="s">
        <v>11</v>
      </c>
      <c r="D22" s="22">
        <v>18548</v>
      </c>
      <c r="E22" s="22">
        <v>0</v>
      </c>
      <c r="F22" s="22" t="str">
        <f t="shared" si="2"/>
        <v/>
      </c>
      <c r="G22" s="31"/>
      <c r="H22" s="3"/>
      <c r="I22" s="2"/>
      <c r="J22" s="2"/>
      <c r="K22" s="2"/>
      <c r="L22" s="2"/>
    </row>
    <row r="23" spans="1:12" ht="96.75" customHeight="1" x14ac:dyDescent="0.25">
      <c r="A23" s="41"/>
      <c r="B23" s="33"/>
      <c r="C23" s="21" t="s">
        <v>44</v>
      </c>
      <c r="D23" s="22">
        <v>18548</v>
      </c>
      <c r="E23" s="22">
        <v>0</v>
      </c>
      <c r="F23" s="22" t="str">
        <f t="shared" si="2"/>
        <v/>
      </c>
      <c r="G23" s="31"/>
      <c r="H23" s="3"/>
      <c r="I23" s="2"/>
      <c r="J23" s="2"/>
      <c r="K23" s="2"/>
      <c r="L23" s="2"/>
    </row>
    <row r="24" spans="1:12" ht="16.5" x14ac:dyDescent="0.25">
      <c r="A24" s="41" t="s">
        <v>33</v>
      </c>
      <c r="B24" s="33" t="s">
        <v>47</v>
      </c>
      <c r="C24" s="21" t="s">
        <v>1</v>
      </c>
      <c r="D24" s="22">
        <f t="shared" si="1"/>
        <v>41029.300000000003</v>
      </c>
      <c r="E24" s="22">
        <f t="shared" si="1"/>
        <v>20451.5</v>
      </c>
      <c r="F24" s="22">
        <f t="shared" si="2"/>
        <v>49.846085602240343</v>
      </c>
      <c r="G24" s="31" t="s">
        <v>122</v>
      </c>
      <c r="H24" s="3"/>
      <c r="I24" s="2"/>
      <c r="J24" s="2"/>
      <c r="K24" s="2"/>
      <c r="L24" s="2"/>
    </row>
    <row r="25" spans="1:12" ht="16.5" x14ac:dyDescent="0.25">
      <c r="A25" s="41"/>
      <c r="B25" s="33"/>
      <c r="C25" s="21" t="s">
        <v>11</v>
      </c>
      <c r="D25" s="22">
        <v>41029.300000000003</v>
      </c>
      <c r="E25" s="22">
        <v>20451.5</v>
      </c>
      <c r="F25" s="22">
        <f t="shared" si="2"/>
        <v>49.846085602240343</v>
      </c>
      <c r="G25" s="31"/>
      <c r="H25" s="3"/>
      <c r="I25" s="2"/>
      <c r="J25" s="2"/>
      <c r="K25" s="2"/>
      <c r="L25" s="2"/>
    </row>
    <row r="26" spans="1:12" ht="82.5" x14ac:dyDescent="0.25">
      <c r="A26" s="41"/>
      <c r="B26" s="33"/>
      <c r="C26" s="21" t="s">
        <v>44</v>
      </c>
      <c r="D26" s="22">
        <v>41029.300000000003</v>
      </c>
      <c r="E26" s="22">
        <v>20451.5</v>
      </c>
      <c r="F26" s="22">
        <f t="shared" si="2"/>
        <v>49.846085602240343</v>
      </c>
      <c r="G26" s="31"/>
      <c r="H26" s="3"/>
      <c r="I26" s="2"/>
      <c r="J26" s="2"/>
      <c r="K26" s="2"/>
      <c r="L26" s="2"/>
    </row>
    <row r="27" spans="1:12" ht="16.5" x14ac:dyDescent="0.25">
      <c r="A27" s="41" t="s">
        <v>34</v>
      </c>
      <c r="B27" s="33" t="s">
        <v>41</v>
      </c>
      <c r="C27" s="21" t="s">
        <v>1</v>
      </c>
      <c r="D27" s="22">
        <f t="shared" si="1"/>
        <v>5.4</v>
      </c>
      <c r="E27" s="22">
        <f t="shared" si="1"/>
        <v>0</v>
      </c>
      <c r="F27" s="22" t="str">
        <f t="shared" si="2"/>
        <v/>
      </c>
      <c r="G27" s="31" t="s">
        <v>96</v>
      </c>
      <c r="H27" s="3"/>
      <c r="I27" s="2"/>
      <c r="J27" s="2"/>
      <c r="K27" s="2"/>
      <c r="L27" s="2"/>
    </row>
    <row r="28" spans="1:12" ht="16.5" x14ac:dyDescent="0.25">
      <c r="A28" s="41"/>
      <c r="B28" s="33"/>
      <c r="C28" s="21" t="s">
        <v>11</v>
      </c>
      <c r="D28" s="22">
        <v>5.4</v>
      </c>
      <c r="E28" s="22">
        <v>0</v>
      </c>
      <c r="F28" s="22" t="str">
        <f t="shared" si="2"/>
        <v/>
      </c>
      <c r="G28" s="31"/>
      <c r="H28" s="3"/>
      <c r="I28" s="2"/>
      <c r="J28" s="2"/>
      <c r="K28" s="2"/>
      <c r="L28" s="2"/>
    </row>
    <row r="29" spans="1:12" ht="99" x14ac:dyDescent="0.25">
      <c r="A29" s="41"/>
      <c r="B29" s="33"/>
      <c r="C29" s="21" t="s">
        <v>45</v>
      </c>
      <c r="D29" s="22">
        <v>5.4</v>
      </c>
      <c r="E29" s="22">
        <v>0</v>
      </c>
      <c r="F29" s="22" t="str">
        <f t="shared" si="2"/>
        <v/>
      </c>
      <c r="G29" s="31"/>
      <c r="H29" s="3"/>
      <c r="I29" s="2"/>
      <c r="J29" s="2"/>
      <c r="K29" s="2"/>
      <c r="L29" s="2"/>
    </row>
    <row r="30" spans="1:12" ht="16.5" x14ac:dyDescent="0.25">
      <c r="A30" s="41" t="s">
        <v>35</v>
      </c>
      <c r="B30" s="33" t="s">
        <v>61</v>
      </c>
      <c r="C30" s="21" t="s">
        <v>1</v>
      </c>
      <c r="D30" s="22">
        <f t="shared" ref="D30:E30" si="3">SUM(D31)</f>
        <v>415.6</v>
      </c>
      <c r="E30" s="22">
        <f t="shared" si="3"/>
        <v>0</v>
      </c>
      <c r="F30" s="22" t="str">
        <f t="shared" si="2"/>
        <v/>
      </c>
      <c r="G30" s="31" t="s">
        <v>123</v>
      </c>
      <c r="H30" s="3"/>
      <c r="I30" s="2"/>
      <c r="J30" s="2"/>
      <c r="K30" s="2"/>
      <c r="L30" s="2"/>
    </row>
    <row r="31" spans="1:12" ht="16.5" x14ac:dyDescent="0.25">
      <c r="A31" s="41"/>
      <c r="B31" s="33"/>
      <c r="C31" s="21" t="s">
        <v>11</v>
      </c>
      <c r="D31" s="22">
        <v>415.6</v>
      </c>
      <c r="E31" s="22">
        <v>0</v>
      </c>
      <c r="F31" s="22" t="str">
        <f t="shared" si="2"/>
        <v/>
      </c>
      <c r="G31" s="31"/>
      <c r="H31" s="3"/>
      <c r="I31" s="2"/>
      <c r="J31" s="2"/>
      <c r="K31" s="2"/>
      <c r="L31" s="2"/>
    </row>
    <row r="32" spans="1:12" ht="98.25" customHeight="1" x14ac:dyDescent="0.25">
      <c r="A32" s="41"/>
      <c r="B32" s="33"/>
      <c r="C32" s="21" t="s">
        <v>45</v>
      </c>
      <c r="D32" s="22">
        <v>415.7</v>
      </c>
      <c r="E32" s="22">
        <v>0</v>
      </c>
      <c r="F32" s="22" t="str">
        <f t="shared" si="2"/>
        <v/>
      </c>
      <c r="G32" s="31"/>
      <c r="H32" s="3"/>
      <c r="I32" s="2"/>
      <c r="J32" s="2"/>
      <c r="K32" s="2"/>
      <c r="L32" s="2"/>
    </row>
    <row r="33" spans="1:12" ht="16.5" x14ac:dyDescent="0.25">
      <c r="A33" s="41" t="s">
        <v>36</v>
      </c>
      <c r="B33" s="33" t="s">
        <v>58</v>
      </c>
      <c r="C33" s="21" t="s">
        <v>1</v>
      </c>
      <c r="D33" s="22">
        <f t="shared" ref="D33:E33" si="4">SUM(D34)</f>
        <v>27200</v>
      </c>
      <c r="E33" s="22">
        <f t="shared" si="4"/>
        <v>0</v>
      </c>
      <c r="F33" s="22" t="str">
        <f t="shared" si="2"/>
        <v/>
      </c>
      <c r="G33" s="31" t="s">
        <v>124</v>
      </c>
      <c r="H33" s="3"/>
      <c r="I33" s="2"/>
      <c r="J33" s="2"/>
      <c r="K33" s="2"/>
      <c r="L33" s="2"/>
    </row>
    <row r="34" spans="1:12" ht="16.5" x14ac:dyDescent="0.25">
      <c r="A34" s="41"/>
      <c r="B34" s="33"/>
      <c r="C34" s="21" t="s">
        <v>11</v>
      </c>
      <c r="D34" s="22">
        <v>27200</v>
      </c>
      <c r="E34" s="22">
        <v>0</v>
      </c>
      <c r="F34" s="22" t="str">
        <f t="shared" si="2"/>
        <v/>
      </c>
      <c r="G34" s="31"/>
      <c r="H34" s="3"/>
      <c r="I34" s="2"/>
      <c r="J34" s="2"/>
      <c r="K34" s="2"/>
      <c r="L34" s="2"/>
    </row>
    <row r="35" spans="1:12" ht="99" x14ac:dyDescent="0.25">
      <c r="A35" s="41"/>
      <c r="B35" s="33"/>
      <c r="C35" s="21" t="s">
        <v>45</v>
      </c>
      <c r="D35" s="22">
        <v>27200</v>
      </c>
      <c r="E35" s="22">
        <v>0</v>
      </c>
      <c r="F35" s="22" t="str">
        <f t="shared" si="2"/>
        <v/>
      </c>
      <c r="G35" s="31"/>
      <c r="H35" s="3"/>
      <c r="I35" s="2"/>
      <c r="J35" s="2"/>
      <c r="K35" s="2"/>
      <c r="L35" s="2"/>
    </row>
    <row r="36" spans="1:12" ht="58.5" customHeight="1" x14ac:dyDescent="0.25">
      <c r="A36" s="41" t="s">
        <v>37</v>
      </c>
      <c r="B36" s="33" t="s">
        <v>64</v>
      </c>
      <c r="C36" s="21" t="s">
        <v>1</v>
      </c>
      <c r="D36" s="22">
        <f t="shared" ref="D36:E38" si="5">SUM(D37)</f>
        <v>26473.1</v>
      </c>
      <c r="E36" s="22">
        <f t="shared" si="5"/>
        <v>0</v>
      </c>
      <c r="F36" s="22" t="str">
        <f t="shared" si="2"/>
        <v/>
      </c>
      <c r="G36" s="31" t="s">
        <v>125</v>
      </c>
      <c r="H36" s="2"/>
      <c r="I36" s="2"/>
      <c r="J36" s="2"/>
      <c r="K36" s="2"/>
      <c r="L36" s="2"/>
    </row>
    <row r="37" spans="1:12" ht="58.5" customHeight="1" x14ac:dyDescent="0.25">
      <c r="A37" s="41"/>
      <c r="B37" s="33"/>
      <c r="C37" s="21" t="s">
        <v>11</v>
      </c>
      <c r="D37" s="22">
        <v>26473.1</v>
      </c>
      <c r="E37" s="22">
        <v>0</v>
      </c>
      <c r="F37" s="22" t="str">
        <f t="shared" si="2"/>
        <v/>
      </c>
      <c r="G37" s="31"/>
      <c r="H37" s="3"/>
      <c r="I37" s="2"/>
      <c r="J37" s="2"/>
      <c r="K37" s="2"/>
      <c r="L37" s="2"/>
    </row>
    <row r="38" spans="1:12" ht="16.5" x14ac:dyDescent="0.25">
      <c r="A38" s="41" t="s">
        <v>38</v>
      </c>
      <c r="B38" s="33" t="s">
        <v>126</v>
      </c>
      <c r="C38" s="30" t="s">
        <v>1</v>
      </c>
      <c r="D38" s="22">
        <f t="shared" si="5"/>
        <v>5674.5</v>
      </c>
      <c r="E38" s="22">
        <f t="shared" si="5"/>
        <v>0</v>
      </c>
      <c r="F38" s="22" t="str">
        <f t="shared" ref="F38:F39" si="6">IF(E38=0,"",E38*100/D38)</f>
        <v/>
      </c>
      <c r="G38" s="31" t="s">
        <v>127</v>
      </c>
      <c r="H38" s="3"/>
      <c r="I38" s="2"/>
      <c r="J38" s="2"/>
      <c r="K38" s="2"/>
      <c r="L38" s="2"/>
    </row>
    <row r="39" spans="1:12" ht="16.5" x14ac:dyDescent="0.25">
      <c r="A39" s="41"/>
      <c r="B39" s="33"/>
      <c r="C39" s="30" t="s">
        <v>11</v>
      </c>
      <c r="D39" s="22">
        <v>5674.5</v>
      </c>
      <c r="E39" s="22">
        <v>0</v>
      </c>
      <c r="F39" s="22" t="str">
        <f t="shared" si="6"/>
        <v/>
      </c>
      <c r="G39" s="31"/>
      <c r="H39" s="3"/>
      <c r="I39" s="2"/>
      <c r="J39" s="2"/>
      <c r="K39" s="2"/>
      <c r="L39" s="2"/>
    </row>
    <row r="40" spans="1:12" ht="16.5" customHeight="1" x14ac:dyDescent="0.25">
      <c r="A40" s="41" t="s">
        <v>39</v>
      </c>
      <c r="B40" s="33" t="s">
        <v>80</v>
      </c>
      <c r="C40" s="21" t="s">
        <v>1</v>
      </c>
      <c r="D40" s="22">
        <f t="shared" ref="D40:E40" si="7">SUM(D41)</f>
        <v>5014.8999999999996</v>
      </c>
      <c r="E40" s="22">
        <f t="shared" si="7"/>
        <v>0</v>
      </c>
      <c r="F40" s="22" t="str">
        <f t="shared" ref="F40:F42" si="8">IF(E40=0,"",E40*100/D40)</f>
        <v/>
      </c>
      <c r="G40" s="31" t="s">
        <v>97</v>
      </c>
      <c r="H40" s="3"/>
      <c r="I40" s="2"/>
      <c r="J40" s="2"/>
      <c r="K40" s="2"/>
      <c r="L40" s="2"/>
    </row>
    <row r="41" spans="1:12" ht="16.5" customHeight="1" x14ac:dyDescent="0.25">
      <c r="A41" s="41"/>
      <c r="B41" s="33"/>
      <c r="C41" s="21" t="s">
        <v>11</v>
      </c>
      <c r="D41" s="22">
        <v>5014.8999999999996</v>
      </c>
      <c r="E41" s="22">
        <v>0</v>
      </c>
      <c r="F41" s="22" t="str">
        <f t="shared" si="8"/>
        <v/>
      </c>
      <c r="G41" s="31"/>
      <c r="H41" s="3"/>
      <c r="I41" s="2"/>
      <c r="J41" s="2"/>
      <c r="K41" s="2"/>
      <c r="L41" s="2"/>
    </row>
    <row r="42" spans="1:12" ht="99.75" customHeight="1" x14ac:dyDescent="0.25">
      <c r="A42" s="41"/>
      <c r="B42" s="33"/>
      <c r="C42" s="21" t="s">
        <v>45</v>
      </c>
      <c r="D42" s="22">
        <v>5014.8999999999996</v>
      </c>
      <c r="E42" s="22">
        <v>0</v>
      </c>
      <c r="F42" s="22" t="str">
        <f t="shared" si="8"/>
        <v/>
      </c>
      <c r="G42" s="31"/>
      <c r="H42" s="3"/>
      <c r="I42" s="2"/>
      <c r="J42" s="2"/>
      <c r="K42" s="2"/>
      <c r="L42" s="2"/>
    </row>
    <row r="43" spans="1:12" ht="16.5" x14ac:dyDescent="0.25">
      <c r="A43" s="41" t="s">
        <v>40</v>
      </c>
      <c r="B43" s="33" t="s">
        <v>128</v>
      </c>
      <c r="C43" s="30" t="s">
        <v>1</v>
      </c>
      <c r="D43" s="22">
        <f t="shared" ref="D43:E43" si="9">SUM(D44)</f>
        <v>5000</v>
      </c>
      <c r="E43" s="22">
        <f t="shared" si="9"/>
        <v>0</v>
      </c>
      <c r="F43" s="22" t="str">
        <f t="shared" ref="F43:F45" si="10">IF(E43=0,"",E43*100/D43)</f>
        <v/>
      </c>
      <c r="G43" s="31" t="s">
        <v>129</v>
      </c>
      <c r="H43" s="3"/>
      <c r="I43" s="2"/>
      <c r="J43" s="2"/>
      <c r="K43" s="2"/>
      <c r="L43" s="2"/>
    </row>
    <row r="44" spans="1:12" ht="16.5" x14ac:dyDescent="0.25">
      <c r="A44" s="41"/>
      <c r="B44" s="33"/>
      <c r="C44" s="30" t="s">
        <v>11</v>
      </c>
      <c r="D44" s="22">
        <v>5000</v>
      </c>
      <c r="E44" s="22">
        <v>0</v>
      </c>
      <c r="F44" s="22" t="str">
        <f t="shared" si="10"/>
        <v/>
      </c>
      <c r="G44" s="31"/>
      <c r="H44" s="3"/>
      <c r="I44" s="2"/>
      <c r="J44" s="2"/>
      <c r="K44" s="2"/>
      <c r="L44" s="2"/>
    </row>
    <row r="45" spans="1:12" ht="99" x14ac:dyDescent="0.25">
      <c r="A45" s="41"/>
      <c r="B45" s="33"/>
      <c r="C45" s="30" t="s">
        <v>45</v>
      </c>
      <c r="D45" s="22">
        <v>5000</v>
      </c>
      <c r="E45" s="22">
        <v>0</v>
      </c>
      <c r="F45" s="22" t="str">
        <f t="shared" si="10"/>
        <v/>
      </c>
      <c r="G45" s="31"/>
      <c r="H45" s="3"/>
      <c r="I45" s="2"/>
      <c r="J45" s="2"/>
      <c r="K45" s="2"/>
      <c r="L45" s="2"/>
    </row>
    <row r="46" spans="1:12" ht="16.5" customHeight="1" x14ac:dyDescent="0.25">
      <c r="A46" s="41" t="s">
        <v>99</v>
      </c>
      <c r="B46" s="33" t="s">
        <v>82</v>
      </c>
      <c r="C46" s="21" t="s">
        <v>1</v>
      </c>
      <c r="D46" s="22">
        <f t="shared" ref="D46:E49" si="11">SUM(D47)</f>
        <v>791.8</v>
      </c>
      <c r="E46" s="22">
        <f t="shared" si="11"/>
        <v>0</v>
      </c>
      <c r="F46" s="22" t="str">
        <f t="shared" ref="F46:F57" si="12">IF(E46=0,"",E46*100/D46)</f>
        <v/>
      </c>
      <c r="G46" s="39" t="s">
        <v>98</v>
      </c>
      <c r="H46" s="3"/>
      <c r="I46" s="2"/>
      <c r="J46" s="2"/>
      <c r="K46" s="2"/>
      <c r="L46" s="2"/>
    </row>
    <row r="47" spans="1:12" ht="16.5" x14ac:dyDescent="0.25">
      <c r="A47" s="41"/>
      <c r="B47" s="33"/>
      <c r="C47" s="21" t="s">
        <v>11</v>
      </c>
      <c r="D47" s="22">
        <v>791.8</v>
      </c>
      <c r="E47" s="22">
        <v>0</v>
      </c>
      <c r="F47" s="22" t="str">
        <f t="shared" si="12"/>
        <v/>
      </c>
      <c r="G47" s="55"/>
      <c r="H47" s="3"/>
      <c r="I47" s="2"/>
      <c r="J47" s="2"/>
      <c r="K47" s="2"/>
      <c r="L47" s="2"/>
    </row>
    <row r="48" spans="1:12" ht="82.5" x14ac:dyDescent="0.25">
      <c r="A48" s="41"/>
      <c r="B48" s="33"/>
      <c r="C48" s="21" t="s">
        <v>79</v>
      </c>
      <c r="D48" s="22">
        <v>791.8</v>
      </c>
      <c r="E48" s="22">
        <v>0</v>
      </c>
      <c r="F48" s="22" t="str">
        <f t="shared" si="12"/>
        <v/>
      </c>
      <c r="G48" s="40"/>
      <c r="H48" s="3"/>
      <c r="I48" s="2"/>
      <c r="J48" s="2"/>
      <c r="K48" s="2"/>
      <c r="L48" s="2"/>
    </row>
    <row r="49" spans="1:12" ht="16.5" x14ac:dyDescent="0.25">
      <c r="A49" s="41" t="s">
        <v>60</v>
      </c>
      <c r="B49" s="33" t="s">
        <v>83</v>
      </c>
      <c r="C49" s="21" t="s">
        <v>1</v>
      </c>
      <c r="D49" s="22">
        <f t="shared" si="11"/>
        <v>5208.6000000000004</v>
      </c>
      <c r="E49" s="22">
        <f t="shared" si="11"/>
        <v>0</v>
      </c>
      <c r="F49" s="22" t="str">
        <f t="shared" si="12"/>
        <v/>
      </c>
      <c r="G49" s="31" t="s">
        <v>130</v>
      </c>
      <c r="H49" s="3"/>
      <c r="I49" s="2"/>
      <c r="J49" s="2"/>
      <c r="K49" s="2"/>
      <c r="L49" s="2"/>
    </row>
    <row r="50" spans="1:12" ht="16.5" x14ac:dyDescent="0.25">
      <c r="A50" s="41"/>
      <c r="B50" s="33"/>
      <c r="C50" s="21" t="s">
        <v>11</v>
      </c>
      <c r="D50" s="22">
        <v>5208.6000000000004</v>
      </c>
      <c r="E50" s="22">
        <v>0</v>
      </c>
      <c r="F50" s="22" t="str">
        <f t="shared" si="12"/>
        <v/>
      </c>
      <c r="G50" s="31"/>
      <c r="H50" s="3"/>
      <c r="I50" s="2"/>
      <c r="J50" s="2"/>
      <c r="K50" s="2"/>
      <c r="L50" s="2"/>
    </row>
    <row r="51" spans="1:12" ht="82.5" x14ac:dyDescent="0.25">
      <c r="A51" s="41"/>
      <c r="B51" s="33"/>
      <c r="C51" s="21" t="s">
        <v>44</v>
      </c>
      <c r="D51" s="22">
        <v>5208.6000000000004</v>
      </c>
      <c r="E51" s="22">
        <v>0</v>
      </c>
      <c r="F51" s="22" t="str">
        <f t="shared" si="12"/>
        <v/>
      </c>
      <c r="G51" s="31"/>
      <c r="H51" s="3"/>
      <c r="I51" s="2"/>
      <c r="J51" s="2"/>
      <c r="K51" s="2"/>
      <c r="L51" s="2"/>
    </row>
    <row r="52" spans="1:12" ht="16.5" x14ac:dyDescent="0.25">
      <c r="A52" s="59" t="s">
        <v>62</v>
      </c>
      <c r="B52" s="56" t="s">
        <v>100</v>
      </c>
      <c r="C52" s="28" t="s">
        <v>1</v>
      </c>
      <c r="D52" s="22">
        <f>D53+D54</f>
        <v>61198.6</v>
      </c>
      <c r="E52" s="22">
        <f>E53+E54</f>
        <v>0</v>
      </c>
      <c r="F52" s="22" t="str">
        <f t="shared" si="12"/>
        <v/>
      </c>
      <c r="G52" s="36" t="s">
        <v>133</v>
      </c>
      <c r="H52" s="3"/>
      <c r="I52" s="2"/>
      <c r="J52" s="2"/>
      <c r="K52" s="2"/>
      <c r="L52" s="2"/>
    </row>
    <row r="53" spans="1:12" ht="33" x14ac:dyDescent="0.25">
      <c r="A53" s="60"/>
      <c r="B53" s="57"/>
      <c r="C53" s="28" t="s">
        <v>101</v>
      </c>
      <c r="D53" s="22">
        <v>50517.5</v>
      </c>
      <c r="E53" s="22">
        <v>0</v>
      </c>
      <c r="F53" s="22" t="str">
        <f t="shared" si="12"/>
        <v/>
      </c>
      <c r="G53" s="37"/>
      <c r="H53" s="3"/>
      <c r="I53" s="2"/>
      <c r="J53" s="2"/>
      <c r="K53" s="2"/>
      <c r="L53" s="2"/>
    </row>
    <row r="54" spans="1:12" ht="16.5" x14ac:dyDescent="0.25">
      <c r="A54" s="60"/>
      <c r="B54" s="57"/>
      <c r="C54" s="28" t="s">
        <v>11</v>
      </c>
      <c r="D54" s="22">
        <f>D56+D57</f>
        <v>10681.1</v>
      </c>
      <c r="E54" s="22">
        <f>E56+E57</f>
        <v>0</v>
      </c>
      <c r="F54" s="22" t="str">
        <f t="shared" si="12"/>
        <v/>
      </c>
      <c r="G54" s="37"/>
      <c r="H54" s="3"/>
      <c r="I54" s="2"/>
      <c r="J54" s="2"/>
      <c r="K54" s="2"/>
      <c r="L54" s="2"/>
    </row>
    <row r="55" spans="1:12" ht="16.5" x14ac:dyDescent="0.25">
      <c r="A55" s="60"/>
      <c r="B55" s="57"/>
      <c r="C55" s="28" t="s">
        <v>102</v>
      </c>
      <c r="D55" s="22"/>
      <c r="E55" s="22"/>
      <c r="F55" s="22" t="str">
        <f t="shared" si="12"/>
        <v/>
      </c>
      <c r="G55" s="37"/>
      <c r="H55" s="3"/>
      <c r="I55" s="2"/>
      <c r="J55" s="2"/>
      <c r="K55" s="2"/>
      <c r="L55" s="2"/>
    </row>
    <row r="56" spans="1:12" ht="33" x14ac:dyDescent="0.25">
      <c r="A56" s="60"/>
      <c r="B56" s="57"/>
      <c r="C56" s="28" t="s">
        <v>103</v>
      </c>
      <c r="D56" s="22">
        <v>0</v>
      </c>
      <c r="E56" s="22">
        <v>0</v>
      </c>
      <c r="F56" s="22" t="str">
        <f t="shared" si="12"/>
        <v/>
      </c>
      <c r="G56" s="37"/>
      <c r="H56" s="3"/>
      <c r="I56" s="2"/>
      <c r="J56" s="2"/>
      <c r="K56" s="2"/>
      <c r="L56" s="2"/>
    </row>
    <row r="57" spans="1:12" ht="132" x14ac:dyDescent="0.25">
      <c r="A57" s="61"/>
      <c r="B57" s="58"/>
      <c r="C57" s="28" t="s">
        <v>104</v>
      </c>
      <c r="D57" s="22">
        <v>10681.1</v>
      </c>
      <c r="E57" s="22">
        <v>0</v>
      </c>
      <c r="F57" s="22" t="str">
        <f t="shared" si="12"/>
        <v/>
      </c>
      <c r="G57" s="38"/>
      <c r="H57" s="3"/>
      <c r="I57" s="2"/>
      <c r="J57" s="2"/>
      <c r="K57" s="2"/>
      <c r="L57" s="2"/>
    </row>
    <row r="58" spans="1:12" ht="16.5" x14ac:dyDescent="0.25">
      <c r="A58" s="59" t="s">
        <v>131</v>
      </c>
      <c r="B58" s="56" t="s">
        <v>105</v>
      </c>
      <c r="C58" s="28" t="s">
        <v>1</v>
      </c>
      <c r="D58" s="22">
        <f>D59+D60</f>
        <v>35988.1</v>
      </c>
      <c r="E58" s="22">
        <f>E59+E60</f>
        <v>0</v>
      </c>
      <c r="F58" s="22" t="str">
        <f t="shared" ref="F58:F65" si="13">IF(E58=0,"",E58*100/D58)</f>
        <v/>
      </c>
      <c r="G58" s="36" t="s">
        <v>132</v>
      </c>
      <c r="H58" s="3"/>
      <c r="I58" s="2"/>
      <c r="J58" s="2"/>
      <c r="K58" s="2"/>
      <c r="L58" s="2"/>
    </row>
    <row r="59" spans="1:12" ht="33" x14ac:dyDescent="0.25">
      <c r="A59" s="60"/>
      <c r="B59" s="57"/>
      <c r="C59" s="28" t="s">
        <v>101</v>
      </c>
      <c r="D59" s="22">
        <v>29373.200000000001</v>
      </c>
      <c r="E59" s="22">
        <v>0</v>
      </c>
      <c r="F59" s="22" t="str">
        <f t="shared" si="13"/>
        <v/>
      </c>
      <c r="G59" s="37"/>
      <c r="H59" s="3"/>
      <c r="I59" s="2"/>
      <c r="J59" s="2"/>
      <c r="K59" s="2"/>
      <c r="L59" s="2"/>
    </row>
    <row r="60" spans="1:12" ht="16.5" x14ac:dyDescent="0.25">
      <c r="A60" s="60"/>
      <c r="B60" s="57"/>
      <c r="C60" s="28" t="s">
        <v>11</v>
      </c>
      <c r="D60" s="22">
        <f>D62+D63</f>
        <v>6614.9</v>
      </c>
      <c r="E60" s="22">
        <f>E62+E63</f>
        <v>0</v>
      </c>
      <c r="F60" s="22" t="str">
        <f t="shared" si="13"/>
        <v/>
      </c>
      <c r="G60" s="37"/>
      <c r="H60" s="3"/>
      <c r="I60" s="2"/>
      <c r="J60" s="2"/>
      <c r="K60" s="2"/>
      <c r="L60" s="2"/>
    </row>
    <row r="61" spans="1:12" ht="16.5" x14ac:dyDescent="0.25">
      <c r="A61" s="60"/>
      <c r="B61" s="57"/>
      <c r="C61" s="28" t="s">
        <v>102</v>
      </c>
      <c r="D61" s="22"/>
      <c r="E61" s="22"/>
      <c r="F61" s="22" t="str">
        <f t="shared" si="13"/>
        <v/>
      </c>
      <c r="G61" s="37"/>
      <c r="H61" s="3"/>
      <c r="I61" s="2"/>
      <c r="J61" s="2"/>
      <c r="K61" s="2"/>
      <c r="L61" s="2"/>
    </row>
    <row r="62" spans="1:12" ht="33" x14ac:dyDescent="0.25">
      <c r="A62" s="60"/>
      <c r="B62" s="57"/>
      <c r="C62" s="28" t="s">
        <v>103</v>
      </c>
      <c r="D62" s="22">
        <v>0</v>
      </c>
      <c r="E62" s="22">
        <v>0</v>
      </c>
      <c r="F62" s="22" t="str">
        <f t="shared" si="13"/>
        <v/>
      </c>
      <c r="G62" s="37"/>
      <c r="H62" s="3"/>
      <c r="I62" s="2"/>
      <c r="J62" s="2"/>
      <c r="K62" s="2"/>
      <c r="L62" s="2"/>
    </row>
    <row r="63" spans="1:12" ht="132" x14ac:dyDescent="0.25">
      <c r="A63" s="61"/>
      <c r="B63" s="58"/>
      <c r="C63" s="28" t="s">
        <v>104</v>
      </c>
      <c r="D63" s="22">
        <v>6614.9</v>
      </c>
      <c r="E63" s="22">
        <v>0</v>
      </c>
      <c r="F63" s="22" t="str">
        <f t="shared" si="13"/>
        <v/>
      </c>
      <c r="G63" s="38"/>
      <c r="H63" s="3"/>
      <c r="I63" s="2"/>
      <c r="J63" s="2"/>
      <c r="K63" s="2"/>
      <c r="L63" s="2"/>
    </row>
    <row r="64" spans="1:12" ht="35.25" customHeight="1" x14ac:dyDescent="0.25">
      <c r="A64" s="59" t="s">
        <v>62</v>
      </c>
      <c r="B64" s="56" t="s">
        <v>106</v>
      </c>
      <c r="C64" s="28" t="s">
        <v>1</v>
      </c>
      <c r="D64" s="22">
        <f>D65</f>
        <v>97</v>
      </c>
      <c r="E64" s="22">
        <f>E65</f>
        <v>97</v>
      </c>
      <c r="F64" s="22">
        <f t="shared" si="13"/>
        <v>100</v>
      </c>
      <c r="G64" s="39" t="s">
        <v>134</v>
      </c>
      <c r="H64" s="3"/>
      <c r="I64" s="2"/>
      <c r="J64" s="2"/>
      <c r="K64" s="2"/>
      <c r="L64" s="2"/>
    </row>
    <row r="65" spans="1:12" ht="35.25" customHeight="1" x14ac:dyDescent="0.25">
      <c r="A65" s="61"/>
      <c r="B65" s="58"/>
      <c r="C65" s="28" t="s">
        <v>11</v>
      </c>
      <c r="D65" s="22">
        <v>97</v>
      </c>
      <c r="E65" s="22">
        <v>97</v>
      </c>
      <c r="F65" s="22">
        <f t="shared" si="13"/>
        <v>100</v>
      </c>
      <c r="G65" s="40"/>
      <c r="H65" s="3"/>
      <c r="I65" s="2"/>
      <c r="J65" s="2"/>
      <c r="K65" s="2"/>
      <c r="L65" s="2"/>
    </row>
    <row r="66" spans="1:12" ht="16.5" x14ac:dyDescent="0.25">
      <c r="A66" s="23" t="s">
        <v>63</v>
      </c>
      <c r="B66" s="23"/>
      <c r="C66" s="23"/>
      <c r="D66" s="23"/>
      <c r="E66" s="23"/>
      <c r="F66" s="23"/>
      <c r="G66" s="23"/>
      <c r="H66" s="2"/>
      <c r="I66" s="2"/>
      <c r="J66" s="2"/>
      <c r="K66" s="2"/>
      <c r="L66" s="2"/>
    </row>
    <row r="67" spans="1:12" ht="38.25" customHeight="1" x14ac:dyDescent="0.25">
      <c r="A67" s="34" t="s">
        <v>5</v>
      </c>
      <c r="B67" s="35" t="s">
        <v>77</v>
      </c>
      <c r="C67" s="18" t="s">
        <v>1</v>
      </c>
      <c r="D67" s="19">
        <f t="shared" ref="D67:E67" si="14">SUM(D68)</f>
        <v>7268.5</v>
      </c>
      <c r="E67" s="19">
        <f t="shared" si="14"/>
        <v>2245.8000000000002</v>
      </c>
      <c r="F67" s="19">
        <f t="shared" si="2"/>
        <v>30.897709293526866</v>
      </c>
      <c r="G67" s="20"/>
      <c r="H67" s="2"/>
      <c r="I67" s="2"/>
      <c r="J67" s="2"/>
      <c r="K67" s="2"/>
      <c r="L67" s="2"/>
    </row>
    <row r="68" spans="1:12" ht="46.5" customHeight="1" x14ac:dyDescent="0.25">
      <c r="A68" s="34"/>
      <c r="B68" s="35"/>
      <c r="C68" s="18" t="s">
        <v>11</v>
      </c>
      <c r="D68" s="19">
        <f>D70+D72</f>
        <v>7268.5</v>
      </c>
      <c r="E68" s="19">
        <f>E70+E72</f>
        <v>2245.8000000000002</v>
      </c>
      <c r="F68" s="19">
        <f t="shared" si="2"/>
        <v>30.897709293526866</v>
      </c>
      <c r="G68" s="20"/>
      <c r="H68" s="2"/>
      <c r="I68" s="2"/>
      <c r="J68" s="2"/>
      <c r="K68" s="2"/>
      <c r="L68" s="2"/>
    </row>
    <row r="69" spans="1:12" ht="51" customHeight="1" x14ac:dyDescent="0.25">
      <c r="A69" s="32" t="s">
        <v>6</v>
      </c>
      <c r="B69" s="33" t="s">
        <v>48</v>
      </c>
      <c r="C69" s="21" t="s">
        <v>1</v>
      </c>
      <c r="D69" s="22">
        <f>D70</f>
        <v>3041</v>
      </c>
      <c r="E69" s="22">
        <f>E70</f>
        <v>606.5</v>
      </c>
      <c r="F69" s="22">
        <f t="shared" si="2"/>
        <v>19.9440973364025</v>
      </c>
      <c r="G69" s="31" t="s">
        <v>107</v>
      </c>
      <c r="H69" s="2"/>
      <c r="I69" s="2"/>
      <c r="J69" s="2"/>
      <c r="K69" s="2"/>
      <c r="L69" s="2"/>
    </row>
    <row r="70" spans="1:12" ht="51" customHeight="1" x14ac:dyDescent="0.25">
      <c r="A70" s="32"/>
      <c r="B70" s="33"/>
      <c r="C70" s="21" t="s">
        <v>11</v>
      </c>
      <c r="D70" s="22">
        <v>3041</v>
      </c>
      <c r="E70" s="22">
        <v>606.5</v>
      </c>
      <c r="F70" s="22">
        <f t="shared" si="2"/>
        <v>19.9440973364025</v>
      </c>
      <c r="G70" s="31"/>
      <c r="H70" s="2"/>
      <c r="I70" s="2"/>
      <c r="J70" s="2"/>
      <c r="K70" s="2"/>
      <c r="L70" s="2"/>
    </row>
    <row r="71" spans="1:12" ht="80.25" customHeight="1" x14ac:dyDescent="0.25">
      <c r="A71" s="32" t="s">
        <v>73</v>
      </c>
      <c r="B71" s="33" t="s">
        <v>49</v>
      </c>
      <c r="C71" s="21" t="s">
        <v>1</v>
      </c>
      <c r="D71" s="22">
        <f>D72</f>
        <v>4227.5</v>
      </c>
      <c r="E71" s="22">
        <f>E72</f>
        <v>1639.3</v>
      </c>
      <c r="F71" s="22">
        <f t="shared" si="2"/>
        <v>38.777054997043173</v>
      </c>
      <c r="G71" s="31" t="s">
        <v>108</v>
      </c>
      <c r="H71" s="2"/>
      <c r="I71" s="2"/>
      <c r="J71" s="2"/>
      <c r="K71" s="2"/>
      <c r="L71" s="2"/>
    </row>
    <row r="72" spans="1:12" ht="80.25" customHeight="1" x14ac:dyDescent="0.25">
      <c r="A72" s="32"/>
      <c r="B72" s="33"/>
      <c r="C72" s="21" t="s">
        <v>11</v>
      </c>
      <c r="D72" s="22">
        <v>4227.5</v>
      </c>
      <c r="E72" s="22">
        <v>1639.3</v>
      </c>
      <c r="F72" s="22">
        <f t="shared" si="2"/>
        <v>38.777054997043173</v>
      </c>
      <c r="G72" s="31"/>
      <c r="H72" s="2"/>
      <c r="I72" s="2"/>
      <c r="J72" s="2"/>
      <c r="K72" s="2"/>
      <c r="L72" s="2"/>
    </row>
    <row r="73" spans="1:12" ht="16.5" x14ac:dyDescent="0.25">
      <c r="A73" s="23" t="s">
        <v>7</v>
      </c>
      <c r="B73" s="23"/>
      <c r="C73" s="23"/>
      <c r="D73" s="23"/>
      <c r="E73" s="23"/>
      <c r="F73" s="23"/>
      <c r="G73" s="23"/>
      <c r="H73" s="2"/>
      <c r="I73" s="2"/>
      <c r="J73" s="2"/>
      <c r="K73" s="2"/>
      <c r="L73" s="2"/>
    </row>
    <row r="74" spans="1:12" ht="28.5" customHeight="1" x14ac:dyDescent="0.25">
      <c r="A74" s="34" t="s">
        <v>8</v>
      </c>
      <c r="B74" s="35" t="s">
        <v>76</v>
      </c>
      <c r="C74" s="18" t="s">
        <v>1</v>
      </c>
      <c r="D74" s="19">
        <f t="shared" ref="D74:E74" si="15">SUM(D75)</f>
        <v>10659.599999999999</v>
      </c>
      <c r="E74" s="19">
        <f t="shared" si="15"/>
        <v>3654.1000000000004</v>
      </c>
      <c r="F74" s="19">
        <f t="shared" si="2"/>
        <v>34.279897932380209</v>
      </c>
      <c r="G74" s="20"/>
      <c r="H74" s="2"/>
      <c r="I74" s="2"/>
      <c r="J74" s="2"/>
      <c r="K74" s="2"/>
      <c r="L74" s="2"/>
    </row>
    <row r="75" spans="1:12" ht="28.5" customHeight="1" x14ac:dyDescent="0.25">
      <c r="A75" s="34"/>
      <c r="B75" s="35"/>
      <c r="C75" s="18" t="s">
        <v>11</v>
      </c>
      <c r="D75" s="19">
        <f>D77+D99</f>
        <v>10659.599999999999</v>
      </c>
      <c r="E75" s="19">
        <f>E77+E99</f>
        <v>3654.1000000000004</v>
      </c>
      <c r="F75" s="19">
        <f t="shared" si="2"/>
        <v>34.279897932380209</v>
      </c>
      <c r="G75" s="20"/>
      <c r="H75" s="2"/>
      <c r="I75" s="2"/>
      <c r="J75" s="2"/>
      <c r="K75" s="2"/>
      <c r="L75" s="2"/>
    </row>
    <row r="76" spans="1:12" ht="28.5" customHeight="1" x14ac:dyDescent="0.25">
      <c r="A76" s="32" t="s">
        <v>12</v>
      </c>
      <c r="B76" s="33" t="s">
        <v>117</v>
      </c>
      <c r="C76" s="28" t="s">
        <v>1</v>
      </c>
      <c r="D76" s="22">
        <f>D77</f>
        <v>3668.8</v>
      </c>
      <c r="E76" s="22">
        <f>E77</f>
        <v>686.8</v>
      </c>
      <c r="F76" s="22">
        <f t="shared" ref="F76:F79" si="16">IF(E76=0,"",E76*100/D76)</f>
        <v>18.720017444395985</v>
      </c>
      <c r="G76" s="31"/>
      <c r="H76" s="2"/>
      <c r="I76" s="2"/>
      <c r="J76" s="2"/>
      <c r="K76" s="2"/>
      <c r="L76" s="2"/>
    </row>
    <row r="77" spans="1:12" ht="28.5" customHeight="1" x14ac:dyDescent="0.25">
      <c r="A77" s="32"/>
      <c r="B77" s="33"/>
      <c r="C77" s="28" t="s">
        <v>11</v>
      </c>
      <c r="D77" s="22">
        <f>D79+D81+D83+D85+D87+D89+D91+D93+D95+D97</f>
        <v>3668.8</v>
      </c>
      <c r="E77" s="22">
        <f>E79+E81+E83+E85+E87+E89+E91+E93+E95+E97</f>
        <v>686.8</v>
      </c>
      <c r="F77" s="22">
        <f t="shared" si="16"/>
        <v>18.720017444395985</v>
      </c>
      <c r="G77" s="31"/>
      <c r="H77" s="2"/>
      <c r="I77" s="2"/>
      <c r="J77" s="2"/>
      <c r="K77" s="2"/>
      <c r="L77" s="2"/>
    </row>
    <row r="78" spans="1:12" ht="69" customHeight="1" x14ac:dyDescent="0.25">
      <c r="A78" s="32" t="s">
        <v>13</v>
      </c>
      <c r="B78" s="33" t="s">
        <v>135</v>
      </c>
      <c r="C78" s="30" t="s">
        <v>1</v>
      </c>
      <c r="D78" s="22">
        <f t="shared" ref="D78:E94" si="17">SUM(D79)</f>
        <v>354</v>
      </c>
      <c r="E78" s="22">
        <f t="shared" si="17"/>
        <v>29.7</v>
      </c>
      <c r="F78" s="22">
        <f t="shared" si="16"/>
        <v>8.3898305084745761</v>
      </c>
      <c r="G78" s="31" t="s">
        <v>136</v>
      </c>
      <c r="H78" s="2"/>
      <c r="I78" s="2"/>
      <c r="J78" s="2"/>
      <c r="K78" s="2"/>
      <c r="L78" s="2"/>
    </row>
    <row r="79" spans="1:12" ht="69" customHeight="1" x14ac:dyDescent="0.25">
      <c r="A79" s="32"/>
      <c r="B79" s="33"/>
      <c r="C79" s="30" t="s">
        <v>11</v>
      </c>
      <c r="D79" s="22">
        <v>354</v>
      </c>
      <c r="E79" s="22">
        <v>29.7</v>
      </c>
      <c r="F79" s="22">
        <f t="shared" si="16"/>
        <v>8.3898305084745761</v>
      </c>
      <c r="G79" s="31"/>
      <c r="H79" s="2"/>
      <c r="I79" s="2"/>
      <c r="J79" s="2"/>
      <c r="K79" s="2"/>
      <c r="L79" s="2"/>
    </row>
    <row r="80" spans="1:12" ht="61.5" customHeight="1" x14ac:dyDescent="0.25">
      <c r="A80" s="32" t="s">
        <v>22</v>
      </c>
      <c r="B80" s="33" t="s">
        <v>56</v>
      </c>
      <c r="C80" s="28" t="s">
        <v>1</v>
      </c>
      <c r="D80" s="22">
        <f t="shared" si="17"/>
        <v>177</v>
      </c>
      <c r="E80" s="22">
        <f t="shared" si="17"/>
        <v>43.1</v>
      </c>
      <c r="F80" s="22">
        <f t="shared" si="2"/>
        <v>24.350282485875706</v>
      </c>
      <c r="G80" s="31" t="s">
        <v>109</v>
      </c>
      <c r="H80" s="2"/>
      <c r="I80" s="2"/>
      <c r="J80" s="2"/>
      <c r="K80" s="2"/>
      <c r="L80" s="2"/>
    </row>
    <row r="81" spans="1:12" ht="61.5" customHeight="1" x14ac:dyDescent="0.25">
      <c r="A81" s="32"/>
      <c r="B81" s="33"/>
      <c r="C81" s="28" t="s">
        <v>11</v>
      </c>
      <c r="D81" s="22">
        <v>177</v>
      </c>
      <c r="E81" s="22">
        <v>43.1</v>
      </c>
      <c r="F81" s="22">
        <f t="shared" si="2"/>
        <v>24.350282485875706</v>
      </c>
      <c r="G81" s="31"/>
      <c r="H81" s="2"/>
      <c r="I81" s="2"/>
      <c r="J81" s="2"/>
      <c r="K81" s="2"/>
      <c r="L81" s="2"/>
    </row>
    <row r="82" spans="1:12" ht="65.25" customHeight="1" x14ac:dyDescent="0.25">
      <c r="A82" s="32" t="s">
        <v>23</v>
      </c>
      <c r="B82" s="33" t="s">
        <v>51</v>
      </c>
      <c r="C82" s="21" t="s">
        <v>1</v>
      </c>
      <c r="D82" s="22">
        <f t="shared" si="17"/>
        <v>698</v>
      </c>
      <c r="E82" s="22">
        <f t="shared" si="17"/>
        <v>188.6</v>
      </c>
      <c r="F82" s="22">
        <f t="shared" si="2"/>
        <v>27.020057306590257</v>
      </c>
      <c r="G82" s="31" t="s">
        <v>110</v>
      </c>
      <c r="H82" s="2"/>
      <c r="I82" s="2"/>
      <c r="J82" s="2"/>
      <c r="K82" s="2"/>
      <c r="L82" s="2"/>
    </row>
    <row r="83" spans="1:12" ht="65.25" customHeight="1" x14ac:dyDescent="0.25">
      <c r="A83" s="32"/>
      <c r="B83" s="33"/>
      <c r="C83" s="21" t="s">
        <v>11</v>
      </c>
      <c r="D83" s="22">
        <v>698</v>
      </c>
      <c r="E83" s="22">
        <v>188.6</v>
      </c>
      <c r="F83" s="22">
        <f t="shared" si="2"/>
        <v>27.020057306590257</v>
      </c>
      <c r="G83" s="31"/>
      <c r="H83" s="2"/>
      <c r="I83" s="2"/>
      <c r="J83" s="2"/>
      <c r="K83" s="2"/>
      <c r="L83" s="2"/>
    </row>
    <row r="84" spans="1:12" ht="65.25" customHeight="1" x14ac:dyDescent="0.25">
      <c r="A84" s="32" t="s">
        <v>24</v>
      </c>
      <c r="B84" s="33" t="s">
        <v>137</v>
      </c>
      <c r="C84" s="30" t="s">
        <v>1</v>
      </c>
      <c r="D84" s="22">
        <f t="shared" si="17"/>
        <v>354</v>
      </c>
      <c r="E84" s="22">
        <f t="shared" si="17"/>
        <v>0</v>
      </c>
      <c r="F84" s="22" t="str">
        <f t="shared" ref="F84:F85" si="18">IF(E84=0,"",E84*100/D84)</f>
        <v/>
      </c>
      <c r="G84" s="31" t="s">
        <v>138</v>
      </c>
      <c r="H84" s="2"/>
      <c r="I84" s="2"/>
      <c r="J84" s="2"/>
      <c r="K84" s="2"/>
      <c r="L84" s="2"/>
    </row>
    <row r="85" spans="1:12" ht="65.25" customHeight="1" x14ac:dyDescent="0.25">
      <c r="A85" s="32"/>
      <c r="B85" s="33"/>
      <c r="C85" s="30" t="s">
        <v>11</v>
      </c>
      <c r="D85" s="22">
        <v>354</v>
      </c>
      <c r="E85" s="22">
        <v>0</v>
      </c>
      <c r="F85" s="22" t="str">
        <f t="shared" si="18"/>
        <v/>
      </c>
      <c r="G85" s="31"/>
      <c r="H85" s="2"/>
      <c r="I85" s="2"/>
      <c r="J85" s="2"/>
      <c r="K85" s="2"/>
      <c r="L85" s="2"/>
    </row>
    <row r="86" spans="1:12" ht="60" customHeight="1" x14ac:dyDescent="0.25">
      <c r="A86" s="32" t="s">
        <v>25</v>
      </c>
      <c r="B86" s="33" t="s">
        <v>57</v>
      </c>
      <c r="C86" s="28" t="s">
        <v>1</v>
      </c>
      <c r="D86" s="22">
        <f t="shared" si="17"/>
        <v>177</v>
      </c>
      <c r="E86" s="22">
        <f t="shared" si="17"/>
        <v>48.6</v>
      </c>
      <c r="F86" s="22">
        <f t="shared" si="2"/>
        <v>27.457627118644069</v>
      </c>
      <c r="G86" s="31" t="s">
        <v>111</v>
      </c>
      <c r="H86" s="2"/>
      <c r="I86" s="2"/>
      <c r="J86" s="2"/>
      <c r="K86" s="2"/>
      <c r="L86" s="2"/>
    </row>
    <row r="87" spans="1:12" ht="60" customHeight="1" x14ac:dyDescent="0.25">
      <c r="A87" s="32"/>
      <c r="B87" s="33"/>
      <c r="C87" s="28" t="s">
        <v>11</v>
      </c>
      <c r="D87" s="22">
        <v>177</v>
      </c>
      <c r="E87" s="22">
        <v>48.6</v>
      </c>
      <c r="F87" s="22">
        <f t="shared" si="2"/>
        <v>27.457627118644069</v>
      </c>
      <c r="G87" s="31"/>
      <c r="H87" s="2"/>
      <c r="I87" s="2"/>
      <c r="J87" s="2"/>
      <c r="K87" s="2"/>
      <c r="L87" s="2"/>
    </row>
    <row r="88" spans="1:12" ht="68.25" customHeight="1" x14ac:dyDescent="0.25">
      <c r="A88" s="32" t="s">
        <v>26</v>
      </c>
      <c r="B88" s="33" t="s">
        <v>52</v>
      </c>
      <c r="C88" s="21" t="s">
        <v>1</v>
      </c>
      <c r="D88" s="22">
        <f t="shared" si="17"/>
        <v>531</v>
      </c>
      <c r="E88" s="22">
        <f t="shared" si="17"/>
        <v>210.3</v>
      </c>
      <c r="F88" s="22">
        <f t="shared" si="2"/>
        <v>39.604519774011301</v>
      </c>
      <c r="G88" s="31" t="s">
        <v>112</v>
      </c>
      <c r="H88" s="2"/>
      <c r="I88" s="2"/>
      <c r="J88" s="2"/>
      <c r="K88" s="2"/>
      <c r="L88" s="2"/>
    </row>
    <row r="89" spans="1:12" ht="68.25" customHeight="1" x14ac:dyDescent="0.25">
      <c r="A89" s="32"/>
      <c r="B89" s="33"/>
      <c r="C89" s="21" t="s">
        <v>11</v>
      </c>
      <c r="D89" s="22">
        <v>531</v>
      </c>
      <c r="E89" s="22">
        <v>210.3</v>
      </c>
      <c r="F89" s="22">
        <f t="shared" ref="F89:F123" si="19">IF(E89=0,"",E89*100/D89)</f>
        <v>39.604519774011301</v>
      </c>
      <c r="G89" s="31"/>
      <c r="H89" s="2"/>
      <c r="I89" s="2"/>
      <c r="J89" s="2"/>
      <c r="K89" s="2"/>
      <c r="L89" s="2"/>
    </row>
    <row r="90" spans="1:12" ht="60.75" customHeight="1" x14ac:dyDescent="0.25">
      <c r="A90" s="32" t="s">
        <v>27</v>
      </c>
      <c r="B90" s="33" t="s">
        <v>53</v>
      </c>
      <c r="C90" s="21" t="s">
        <v>1</v>
      </c>
      <c r="D90" s="22">
        <f t="shared" si="17"/>
        <v>315.8</v>
      </c>
      <c r="E90" s="22">
        <f t="shared" si="17"/>
        <v>89</v>
      </c>
      <c r="F90" s="22">
        <f t="shared" si="19"/>
        <v>28.18239392020266</v>
      </c>
      <c r="G90" s="31" t="s">
        <v>113</v>
      </c>
      <c r="H90" s="2"/>
      <c r="I90" s="2"/>
      <c r="J90" s="2"/>
      <c r="K90" s="2"/>
      <c r="L90" s="2"/>
    </row>
    <row r="91" spans="1:12" ht="60.75" customHeight="1" x14ac:dyDescent="0.25">
      <c r="A91" s="32"/>
      <c r="B91" s="33"/>
      <c r="C91" s="21" t="s">
        <v>11</v>
      </c>
      <c r="D91" s="22">
        <v>315.8</v>
      </c>
      <c r="E91" s="22">
        <v>89</v>
      </c>
      <c r="F91" s="22">
        <f t="shared" si="19"/>
        <v>28.18239392020266</v>
      </c>
      <c r="G91" s="31"/>
      <c r="H91" s="2"/>
      <c r="I91" s="2"/>
      <c r="J91" s="2"/>
      <c r="K91" s="2"/>
      <c r="L91" s="2"/>
    </row>
    <row r="92" spans="1:12" ht="61.5" customHeight="1" x14ac:dyDescent="0.25">
      <c r="A92" s="32" t="s">
        <v>28</v>
      </c>
      <c r="B92" s="33" t="s">
        <v>54</v>
      </c>
      <c r="C92" s="21" t="s">
        <v>1</v>
      </c>
      <c r="D92" s="22">
        <f t="shared" si="17"/>
        <v>354</v>
      </c>
      <c r="E92" s="22">
        <f t="shared" si="17"/>
        <v>17.5</v>
      </c>
      <c r="F92" s="22">
        <f t="shared" si="19"/>
        <v>4.9435028248587569</v>
      </c>
      <c r="G92" s="31" t="s">
        <v>114</v>
      </c>
      <c r="H92" s="2"/>
      <c r="I92" s="2"/>
      <c r="J92" s="2"/>
      <c r="K92" s="2"/>
      <c r="L92" s="2"/>
    </row>
    <row r="93" spans="1:12" ht="61.5" customHeight="1" x14ac:dyDescent="0.25">
      <c r="A93" s="32"/>
      <c r="B93" s="33"/>
      <c r="C93" s="21" t="s">
        <v>11</v>
      </c>
      <c r="D93" s="22">
        <v>354</v>
      </c>
      <c r="E93" s="22">
        <v>17.5</v>
      </c>
      <c r="F93" s="22">
        <f t="shared" si="19"/>
        <v>4.9435028248587569</v>
      </c>
      <c r="G93" s="31"/>
      <c r="H93" s="2"/>
      <c r="I93" s="2"/>
      <c r="J93" s="2"/>
      <c r="K93" s="2"/>
      <c r="L93" s="2"/>
    </row>
    <row r="94" spans="1:12" ht="61.5" customHeight="1" x14ac:dyDescent="0.25">
      <c r="A94" s="32" t="s">
        <v>139</v>
      </c>
      <c r="B94" s="33" t="s">
        <v>55</v>
      </c>
      <c r="C94" s="21" t="s">
        <v>1</v>
      </c>
      <c r="D94" s="22">
        <f t="shared" si="17"/>
        <v>177</v>
      </c>
      <c r="E94" s="22">
        <f t="shared" si="17"/>
        <v>60</v>
      </c>
      <c r="F94" s="22">
        <f t="shared" si="19"/>
        <v>33.898305084745765</v>
      </c>
      <c r="G94" s="31" t="s">
        <v>115</v>
      </c>
      <c r="H94" s="2"/>
      <c r="I94" s="2"/>
      <c r="J94" s="2"/>
      <c r="K94" s="2"/>
      <c r="L94" s="2"/>
    </row>
    <row r="95" spans="1:12" ht="61.5" customHeight="1" x14ac:dyDescent="0.25">
      <c r="A95" s="32"/>
      <c r="B95" s="33"/>
      <c r="C95" s="21" t="s">
        <v>11</v>
      </c>
      <c r="D95" s="22">
        <v>177</v>
      </c>
      <c r="E95" s="22">
        <v>60</v>
      </c>
      <c r="F95" s="22">
        <f t="shared" si="19"/>
        <v>33.898305084745765</v>
      </c>
      <c r="G95" s="31"/>
      <c r="H95" s="2"/>
      <c r="I95" s="2"/>
      <c r="J95" s="2"/>
      <c r="K95" s="2"/>
      <c r="L95" s="2"/>
    </row>
    <row r="96" spans="1:12" ht="42" customHeight="1" x14ac:dyDescent="0.25">
      <c r="A96" s="32" t="s">
        <v>28</v>
      </c>
      <c r="B96" s="33" t="s">
        <v>117</v>
      </c>
      <c r="C96" s="28" t="s">
        <v>1</v>
      </c>
      <c r="D96" s="22">
        <f>D97</f>
        <v>531</v>
      </c>
      <c r="E96" s="22">
        <f>E97</f>
        <v>0</v>
      </c>
      <c r="F96" s="22"/>
      <c r="G96" s="31" t="s">
        <v>140</v>
      </c>
      <c r="H96" s="2"/>
      <c r="I96" s="2"/>
      <c r="J96" s="2"/>
      <c r="K96" s="2"/>
      <c r="L96" s="2"/>
    </row>
    <row r="97" spans="1:12" ht="42" customHeight="1" x14ac:dyDescent="0.25">
      <c r="A97" s="32"/>
      <c r="B97" s="33"/>
      <c r="C97" s="28" t="s">
        <v>11</v>
      </c>
      <c r="D97" s="22">
        <v>531</v>
      </c>
      <c r="E97" s="22">
        <v>0</v>
      </c>
      <c r="F97" s="22"/>
      <c r="G97" s="31"/>
      <c r="H97" s="2"/>
      <c r="I97" s="2"/>
      <c r="J97" s="2"/>
      <c r="K97" s="2"/>
      <c r="L97" s="2"/>
    </row>
    <row r="98" spans="1:12" ht="22.5" customHeight="1" x14ac:dyDescent="0.25">
      <c r="A98" s="32" t="s">
        <v>9</v>
      </c>
      <c r="B98" s="33" t="s">
        <v>14</v>
      </c>
      <c r="C98" s="21" t="s">
        <v>1</v>
      </c>
      <c r="D98" s="22">
        <f t="shared" ref="D98:E98" si="20">SUM(D99)</f>
        <v>6990.7999999999993</v>
      </c>
      <c r="E98" s="22">
        <f t="shared" si="20"/>
        <v>2967.3</v>
      </c>
      <c r="F98" s="22">
        <f t="shared" si="19"/>
        <v>42.445785890026897</v>
      </c>
      <c r="G98" s="31"/>
      <c r="H98" s="2"/>
      <c r="I98" s="2"/>
      <c r="J98" s="2"/>
      <c r="K98" s="2"/>
      <c r="L98" s="2"/>
    </row>
    <row r="99" spans="1:12" ht="22.5" customHeight="1" x14ac:dyDescent="0.25">
      <c r="A99" s="32"/>
      <c r="B99" s="43"/>
      <c r="C99" s="21" t="s">
        <v>11</v>
      </c>
      <c r="D99" s="22">
        <f>D101+D103+D105+D107</f>
        <v>6990.7999999999993</v>
      </c>
      <c r="E99" s="22">
        <f>E101+E103+E105+E107</f>
        <v>2967.3</v>
      </c>
      <c r="F99" s="22">
        <f t="shared" si="19"/>
        <v>42.445785890026897</v>
      </c>
      <c r="G99" s="31"/>
      <c r="H99" s="2"/>
      <c r="I99" s="2"/>
      <c r="J99" s="2"/>
      <c r="K99" s="2"/>
      <c r="L99" s="2"/>
    </row>
    <row r="100" spans="1:12" ht="50.25" customHeight="1" x14ac:dyDescent="0.25">
      <c r="A100" s="32" t="s">
        <v>29</v>
      </c>
      <c r="B100" s="33" t="s">
        <v>14</v>
      </c>
      <c r="C100" s="21" t="s">
        <v>1</v>
      </c>
      <c r="D100" s="22">
        <f t="shared" ref="D100:E100" si="21">SUM(D101)</f>
        <v>598</v>
      </c>
      <c r="E100" s="22">
        <f t="shared" si="21"/>
        <v>598</v>
      </c>
      <c r="F100" s="22">
        <f t="shared" si="19"/>
        <v>100</v>
      </c>
      <c r="G100" s="31" t="s">
        <v>141</v>
      </c>
      <c r="H100" s="2"/>
      <c r="I100" s="2"/>
      <c r="J100" s="2"/>
      <c r="K100" s="2"/>
      <c r="L100" s="2"/>
    </row>
    <row r="101" spans="1:12" ht="50.25" customHeight="1" x14ac:dyDescent="0.25">
      <c r="A101" s="32"/>
      <c r="B101" s="43"/>
      <c r="C101" s="21" t="s">
        <v>11</v>
      </c>
      <c r="D101" s="22">
        <v>598</v>
      </c>
      <c r="E101" s="22">
        <v>598</v>
      </c>
      <c r="F101" s="22">
        <f t="shared" si="19"/>
        <v>100</v>
      </c>
      <c r="G101" s="31"/>
      <c r="H101" s="2"/>
      <c r="I101" s="2"/>
      <c r="J101" s="2"/>
      <c r="K101" s="2"/>
      <c r="L101" s="2"/>
    </row>
    <row r="102" spans="1:12" ht="50.25" customHeight="1" x14ac:dyDescent="0.25">
      <c r="A102" s="32" t="s">
        <v>30</v>
      </c>
      <c r="B102" s="33" t="s">
        <v>142</v>
      </c>
      <c r="C102" s="30" t="s">
        <v>1</v>
      </c>
      <c r="D102" s="22">
        <f t="shared" ref="D102:E104" si="22">SUM(D103)</f>
        <v>2980.6</v>
      </c>
      <c r="E102" s="22">
        <f t="shared" si="22"/>
        <v>750</v>
      </c>
      <c r="F102" s="22">
        <f t="shared" ref="F102:F103" si="23">IF(E102=0,"",E102*100/D102)</f>
        <v>25.162718915654565</v>
      </c>
      <c r="G102" s="31" t="s">
        <v>143</v>
      </c>
      <c r="H102" s="2"/>
      <c r="I102" s="2"/>
      <c r="J102" s="2"/>
      <c r="K102" s="2"/>
      <c r="L102" s="2"/>
    </row>
    <row r="103" spans="1:12" ht="50.25" customHeight="1" x14ac:dyDescent="0.25">
      <c r="A103" s="32"/>
      <c r="B103" s="43"/>
      <c r="C103" s="30" t="s">
        <v>11</v>
      </c>
      <c r="D103" s="22">
        <v>2980.6</v>
      </c>
      <c r="E103" s="22">
        <v>750</v>
      </c>
      <c r="F103" s="22">
        <f t="shared" si="23"/>
        <v>25.162718915654565</v>
      </c>
      <c r="G103" s="31"/>
      <c r="H103" s="2"/>
      <c r="I103" s="2"/>
      <c r="J103" s="2"/>
      <c r="K103" s="2"/>
      <c r="L103" s="2"/>
    </row>
    <row r="104" spans="1:12" ht="54" customHeight="1" x14ac:dyDescent="0.25">
      <c r="A104" s="32" t="s">
        <v>31</v>
      </c>
      <c r="B104" s="33" t="s">
        <v>43</v>
      </c>
      <c r="C104" s="21" t="s">
        <v>1</v>
      </c>
      <c r="D104" s="22">
        <f t="shared" si="22"/>
        <v>520.79999999999995</v>
      </c>
      <c r="E104" s="22">
        <f t="shared" si="22"/>
        <v>173.6</v>
      </c>
      <c r="F104" s="22">
        <f t="shared" si="19"/>
        <v>33.333333333333336</v>
      </c>
      <c r="G104" s="31" t="s">
        <v>118</v>
      </c>
      <c r="H104" s="2"/>
      <c r="I104" s="2"/>
      <c r="J104" s="2"/>
      <c r="K104" s="2"/>
      <c r="L104" s="2"/>
    </row>
    <row r="105" spans="1:12" ht="54" customHeight="1" x14ac:dyDescent="0.25">
      <c r="A105" s="32"/>
      <c r="B105" s="43"/>
      <c r="C105" s="21" t="s">
        <v>11</v>
      </c>
      <c r="D105" s="22">
        <v>520.79999999999995</v>
      </c>
      <c r="E105" s="22">
        <v>173.6</v>
      </c>
      <c r="F105" s="22">
        <f t="shared" si="19"/>
        <v>33.333333333333336</v>
      </c>
      <c r="G105" s="31"/>
      <c r="H105" s="2"/>
      <c r="I105" s="2"/>
      <c r="J105" s="2"/>
      <c r="K105" s="2"/>
      <c r="L105" s="2"/>
    </row>
    <row r="106" spans="1:12" ht="43.5" customHeight="1" x14ac:dyDescent="0.25">
      <c r="A106" s="32" t="s">
        <v>144</v>
      </c>
      <c r="B106" s="33" t="s">
        <v>42</v>
      </c>
      <c r="C106" s="21" t="s">
        <v>1</v>
      </c>
      <c r="D106" s="22">
        <f t="shared" ref="D106:E106" si="24">SUM(D107)</f>
        <v>2891.4</v>
      </c>
      <c r="E106" s="22">
        <f t="shared" si="24"/>
        <v>1445.7</v>
      </c>
      <c r="F106" s="22">
        <f t="shared" si="19"/>
        <v>50</v>
      </c>
      <c r="G106" s="31" t="s">
        <v>119</v>
      </c>
      <c r="H106" s="2"/>
      <c r="I106" s="2"/>
      <c r="J106" s="2"/>
      <c r="K106" s="2"/>
      <c r="L106" s="2"/>
    </row>
    <row r="107" spans="1:12" ht="43.5" customHeight="1" x14ac:dyDescent="0.25">
      <c r="A107" s="32"/>
      <c r="B107" s="43"/>
      <c r="C107" s="21" t="s">
        <v>11</v>
      </c>
      <c r="D107" s="22">
        <v>2891.4</v>
      </c>
      <c r="E107" s="22">
        <v>1445.7</v>
      </c>
      <c r="F107" s="22">
        <f t="shared" si="19"/>
        <v>50</v>
      </c>
      <c r="G107" s="31"/>
      <c r="H107" s="2"/>
      <c r="I107" s="2"/>
      <c r="J107" s="2"/>
      <c r="K107" s="2"/>
      <c r="L107" s="2"/>
    </row>
    <row r="108" spans="1:12" ht="20.25" customHeight="1" x14ac:dyDescent="0.25">
      <c r="A108" s="23" t="s">
        <v>15</v>
      </c>
      <c r="B108" s="23"/>
      <c r="C108" s="23"/>
      <c r="D108" s="23"/>
      <c r="E108" s="23"/>
      <c r="F108" s="23"/>
      <c r="G108" s="23"/>
      <c r="H108" s="2"/>
      <c r="I108" s="2"/>
      <c r="J108" s="2"/>
      <c r="K108" s="2"/>
      <c r="L108" s="2"/>
    </row>
    <row r="109" spans="1:12" ht="28.5" customHeight="1" x14ac:dyDescent="0.25">
      <c r="A109" s="49" t="s">
        <v>16</v>
      </c>
      <c r="B109" s="35" t="s">
        <v>75</v>
      </c>
      <c r="C109" s="18" t="s">
        <v>1</v>
      </c>
      <c r="D109" s="19">
        <f t="shared" ref="D109:E109" si="25">SUM(D110)</f>
        <v>200</v>
      </c>
      <c r="E109" s="19">
        <f t="shared" si="25"/>
        <v>200</v>
      </c>
      <c r="F109" s="19">
        <f t="shared" si="19"/>
        <v>100</v>
      </c>
      <c r="G109" s="20"/>
      <c r="H109" s="2"/>
      <c r="I109" s="2"/>
      <c r="J109" s="2"/>
      <c r="K109" s="2"/>
      <c r="L109" s="2"/>
    </row>
    <row r="110" spans="1:12" ht="43.5" customHeight="1" x14ac:dyDescent="0.25">
      <c r="A110" s="50"/>
      <c r="B110" s="35"/>
      <c r="C110" s="18" t="s">
        <v>11</v>
      </c>
      <c r="D110" s="19">
        <f t="shared" ref="D110" si="26">SUM(D112)</f>
        <v>200</v>
      </c>
      <c r="E110" s="19">
        <f t="shared" ref="E110" si="27">SUM(E112)</f>
        <v>200</v>
      </c>
      <c r="F110" s="19">
        <f t="shared" si="19"/>
        <v>100</v>
      </c>
      <c r="G110" s="20"/>
      <c r="H110" s="2"/>
      <c r="I110" s="2"/>
      <c r="J110" s="2"/>
      <c r="K110" s="2"/>
      <c r="L110" s="2"/>
    </row>
    <row r="111" spans="1:12" ht="26.25" customHeight="1" x14ac:dyDescent="0.25">
      <c r="A111" s="47" t="s">
        <v>17</v>
      </c>
      <c r="B111" s="33" t="s">
        <v>18</v>
      </c>
      <c r="C111" s="21" t="s">
        <v>1</v>
      </c>
      <c r="D111" s="22">
        <f t="shared" ref="D111:E111" si="28">SUM(D112)</f>
        <v>200</v>
      </c>
      <c r="E111" s="22">
        <f t="shared" si="28"/>
        <v>200</v>
      </c>
      <c r="F111" s="22">
        <f t="shared" si="19"/>
        <v>100</v>
      </c>
      <c r="G111" s="31"/>
      <c r="H111" s="2"/>
      <c r="I111" s="2"/>
      <c r="J111" s="2"/>
      <c r="K111" s="2"/>
      <c r="L111" s="2"/>
    </row>
    <row r="112" spans="1:12" ht="26.25" customHeight="1" x14ac:dyDescent="0.25">
      <c r="A112" s="48"/>
      <c r="B112" s="33"/>
      <c r="C112" s="21" t="s">
        <v>11</v>
      </c>
      <c r="D112" s="22">
        <v>200</v>
      </c>
      <c r="E112" s="22">
        <v>200</v>
      </c>
      <c r="F112" s="22">
        <f t="shared" si="19"/>
        <v>100</v>
      </c>
      <c r="G112" s="31"/>
      <c r="H112" s="2"/>
      <c r="I112" s="2"/>
      <c r="J112" s="2"/>
      <c r="K112" s="2"/>
      <c r="L112" s="2"/>
    </row>
    <row r="113" spans="1:12" ht="36" customHeight="1" x14ac:dyDescent="0.25">
      <c r="A113" s="49" t="s">
        <v>19</v>
      </c>
      <c r="B113" s="35" t="s">
        <v>74</v>
      </c>
      <c r="C113" s="18" t="s">
        <v>1</v>
      </c>
      <c r="D113" s="19">
        <f t="shared" ref="D113:E113" si="29">SUM(D114)</f>
        <v>140</v>
      </c>
      <c r="E113" s="19">
        <f t="shared" si="29"/>
        <v>54.1</v>
      </c>
      <c r="F113" s="19">
        <f t="shared" si="19"/>
        <v>38.642857142857146</v>
      </c>
      <c r="G113" s="20"/>
      <c r="H113" s="2"/>
      <c r="I113" s="2"/>
      <c r="J113" s="2"/>
      <c r="K113" s="2"/>
      <c r="L113" s="2"/>
    </row>
    <row r="114" spans="1:12" ht="33.75" customHeight="1" x14ac:dyDescent="0.25">
      <c r="A114" s="50"/>
      <c r="B114" s="35"/>
      <c r="C114" s="18" t="s">
        <v>11</v>
      </c>
      <c r="D114" s="19">
        <f t="shared" ref="D114" si="30">SUM(D116)</f>
        <v>140</v>
      </c>
      <c r="E114" s="19">
        <f t="shared" ref="E114" si="31">SUM(E116)</f>
        <v>54.1</v>
      </c>
      <c r="F114" s="19">
        <f t="shared" si="19"/>
        <v>38.642857142857146</v>
      </c>
      <c r="G114" s="20"/>
      <c r="H114" s="2"/>
      <c r="I114" s="2"/>
      <c r="J114" s="2"/>
      <c r="K114" s="2"/>
      <c r="L114" s="2"/>
    </row>
    <row r="115" spans="1:12" ht="28.5" customHeight="1" x14ac:dyDescent="0.25">
      <c r="A115" s="47" t="s">
        <v>20</v>
      </c>
      <c r="B115" s="33" t="s">
        <v>21</v>
      </c>
      <c r="C115" s="21" t="s">
        <v>1</v>
      </c>
      <c r="D115" s="22">
        <f t="shared" ref="D115:E115" si="32">SUM(D116)</f>
        <v>140</v>
      </c>
      <c r="E115" s="22">
        <f t="shared" si="32"/>
        <v>54.1</v>
      </c>
      <c r="F115" s="22">
        <f t="shared" si="19"/>
        <v>38.642857142857146</v>
      </c>
      <c r="G115" s="31"/>
      <c r="H115" s="2"/>
      <c r="I115" s="2"/>
      <c r="J115" s="2"/>
      <c r="K115" s="2"/>
      <c r="L115" s="2"/>
    </row>
    <row r="116" spans="1:12" ht="28.5" customHeight="1" x14ac:dyDescent="0.25">
      <c r="A116" s="48"/>
      <c r="B116" s="33"/>
      <c r="C116" s="21" t="s">
        <v>11</v>
      </c>
      <c r="D116" s="22">
        <v>140</v>
      </c>
      <c r="E116" s="22">
        <v>54.1</v>
      </c>
      <c r="F116" s="22">
        <f t="shared" si="19"/>
        <v>38.642857142857146</v>
      </c>
      <c r="G116" s="31"/>
      <c r="H116" s="2"/>
      <c r="I116" s="2"/>
      <c r="J116" s="2"/>
      <c r="K116" s="2"/>
      <c r="L116" s="2"/>
    </row>
    <row r="117" spans="1:12" ht="16.5" x14ac:dyDescent="0.25">
      <c r="A117" s="32"/>
      <c r="B117" s="33" t="s">
        <v>10</v>
      </c>
      <c r="C117" s="28" t="s">
        <v>1</v>
      </c>
      <c r="D117" s="22">
        <f>D118+D119</f>
        <v>260913</v>
      </c>
      <c r="E117" s="22">
        <f>E118+E119</f>
        <v>29598.9</v>
      </c>
      <c r="F117" s="22">
        <f t="shared" si="19"/>
        <v>11.344356164698578</v>
      </c>
      <c r="G117" s="62"/>
      <c r="H117" s="2"/>
      <c r="I117" s="2"/>
      <c r="J117" s="2"/>
      <c r="K117" s="2"/>
      <c r="L117" s="2"/>
    </row>
    <row r="118" spans="1:12" ht="33" x14ac:dyDescent="0.25">
      <c r="A118" s="32"/>
      <c r="B118" s="33"/>
      <c r="C118" s="28" t="s">
        <v>101</v>
      </c>
      <c r="D118" s="22">
        <f>D12</f>
        <v>79890.7</v>
      </c>
      <c r="E118" s="22">
        <f>E12</f>
        <v>0</v>
      </c>
      <c r="F118" s="22" t="str">
        <f t="shared" si="19"/>
        <v/>
      </c>
      <c r="G118" s="62"/>
      <c r="H118" s="2"/>
      <c r="I118" s="2"/>
      <c r="J118" s="2"/>
      <c r="K118" s="2"/>
      <c r="L118" s="2"/>
    </row>
    <row r="119" spans="1:12" ht="33" x14ac:dyDescent="0.25">
      <c r="A119" s="32"/>
      <c r="B119" s="33"/>
      <c r="C119" s="28" t="s">
        <v>116</v>
      </c>
      <c r="D119" s="22">
        <f>D121+D122</f>
        <v>181022.3</v>
      </c>
      <c r="E119" s="22">
        <f>E121+E122</f>
        <v>29598.9</v>
      </c>
      <c r="F119" s="22">
        <f t="shared" si="19"/>
        <v>16.350968913774715</v>
      </c>
      <c r="G119" s="62"/>
      <c r="H119" s="2"/>
      <c r="I119" s="2"/>
      <c r="J119" s="2"/>
      <c r="K119" s="2"/>
      <c r="L119" s="2"/>
    </row>
    <row r="120" spans="1:12" ht="16.5" x14ac:dyDescent="0.25">
      <c r="A120" s="32"/>
      <c r="B120" s="33"/>
      <c r="C120" s="28" t="s">
        <v>102</v>
      </c>
      <c r="D120" s="22"/>
      <c r="E120" s="22"/>
      <c r="F120" s="22" t="str">
        <f t="shared" si="19"/>
        <v/>
      </c>
      <c r="G120" s="62"/>
      <c r="H120" s="2"/>
      <c r="I120" s="2"/>
      <c r="J120" s="2"/>
      <c r="K120" s="2"/>
      <c r="L120" s="2"/>
    </row>
    <row r="121" spans="1:12" ht="33" x14ac:dyDescent="0.25">
      <c r="A121" s="32"/>
      <c r="B121" s="33"/>
      <c r="C121" s="28" t="s">
        <v>103</v>
      </c>
      <c r="D121" s="22">
        <f>D15+D68+D75+D110+D114</f>
        <v>163726.29999999999</v>
      </c>
      <c r="E121" s="22">
        <f>E15+E68+E75+E110+E114</f>
        <v>29598.9</v>
      </c>
      <c r="F121" s="22">
        <f t="shared" si="19"/>
        <v>18.078280642755626</v>
      </c>
      <c r="G121" s="62"/>
      <c r="H121" s="2"/>
      <c r="I121" s="2"/>
      <c r="J121" s="2"/>
      <c r="K121" s="2"/>
      <c r="L121" s="2"/>
    </row>
    <row r="122" spans="1:12" ht="132" x14ac:dyDescent="0.25">
      <c r="A122" s="32"/>
      <c r="B122" s="33"/>
      <c r="C122" s="28" t="s">
        <v>104</v>
      </c>
      <c r="D122" s="22">
        <f>D16</f>
        <v>17296</v>
      </c>
      <c r="E122" s="22">
        <f>E16</f>
        <v>0</v>
      </c>
      <c r="F122" s="22" t="str">
        <f t="shared" si="19"/>
        <v/>
      </c>
      <c r="G122" s="62"/>
      <c r="H122" s="2"/>
      <c r="I122" s="2"/>
      <c r="J122" s="2"/>
      <c r="K122" s="2"/>
      <c r="L122" s="2"/>
    </row>
    <row r="123" spans="1:12" ht="49.5" x14ac:dyDescent="0.25">
      <c r="A123" s="32"/>
      <c r="B123" s="33"/>
      <c r="C123" s="28" t="s">
        <v>46</v>
      </c>
      <c r="D123" s="22">
        <f>D17</f>
        <v>113213.7</v>
      </c>
      <c r="E123" s="22">
        <f>E17</f>
        <v>23347.9</v>
      </c>
      <c r="F123" s="22">
        <f t="shared" si="19"/>
        <v>20.622857481029239</v>
      </c>
      <c r="G123" s="62"/>
      <c r="H123" s="2"/>
      <c r="I123" s="2"/>
      <c r="J123" s="2"/>
      <c r="K123" s="2"/>
      <c r="L123" s="2"/>
    </row>
    <row r="124" spans="1:12" ht="15.75" x14ac:dyDescent="0.25">
      <c r="A124" s="8"/>
      <c r="B124" s="8"/>
      <c r="C124" s="8"/>
      <c r="D124" s="8"/>
      <c r="E124" s="8"/>
      <c r="F124" s="8"/>
      <c r="G124" s="11"/>
    </row>
    <row r="125" spans="1:12" s="5" customFormat="1" ht="43.5" customHeight="1" x14ac:dyDescent="0.3">
      <c r="A125" s="42" t="s">
        <v>84</v>
      </c>
      <c r="B125" s="42"/>
      <c r="C125" s="42"/>
      <c r="D125" s="45"/>
      <c r="E125" s="45"/>
      <c r="F125" s="13"/>
      <c r="G125" s="15" t="s">
        <v>85</v>
      </c>
    </row>
    <row r="126" spans="1:12" s="5" customFormat="1" ht="18.75" x14ac:dyDescent="0.3">
      <c r="A126" s="42"/>
      <c r="B126" s="42"/>
      <c r="C126" s="42"/>
      <c r="D126" s="44"/>
      <c r="E126" s="44"/>
      <c r="F126" s="14"/>
      <c r="G126" s="15"/>
    </row>
    <row r="127" spans="1:12" s="5" customFormat="1" ht="18.75" x14ac:dyDescent="0.3">
      <c r="A127" s="42" t="s">
        <v>86</v>
      </c>
      <c r="B127" s="42"/>
      <c r="C127" s="42"/>
      <c r="D127" s="45"/>
      <c r="E127" s="45"/>
      <c r="F127" s="13"/>
      <c r="G127" s="16" t="s">
        <v>81</v>
      </c>
    </row>
    <row r="128" spans="1:12" s="5" customFormat="1" ht="18.75" x14ac:dyDescent="0.3">
      <c r="A128" s="16"/>
      <c r="B128" s="16"/>
      <c r="C128" s="16"/>
      <c r="D128" s="17"/>
      <c r="E128" s="17"/>
      <c r="F128" s="17"/>
      <c r="G128" s="16"/>
    </row>
    <row r="129" spans="1:7" s="5" customFormat="1" ht="41.25" customHeight="1" x14ac:dyDescent="0.3">
      <c r="A129" s="42" t="s">
        <v>92</v>
      </c>
      <c r="B129" s="42"/>
      <c r="C129" s="42"/>
      <c r="D129" s="45"/>
      <c r="E129" s="45"/>
      <c r="F129" s="13"/>
      <c r="G129" s="25" t="s">
        <v>93</v>
      </c>
    </row>
    <row r="130" spans="1:7" s="5" customFormat="1" ht="18.75" x14ac:dyDescent="0.3">
      <c r="A130" s="25"/>
      <c r="B130" s="25"/>
      <c r="C130" s="25"/>
      <c r="D130" s="26"/>
      <c r="E130" s="26"/>
      <c r="F130" s="26"/>
      <c r="G130" s="25"/>
    </row>
    <row r="131" spans="1:7" s="5" customFormat="1" ht="46.5" customHeight="1" x14ac:dyDescent="0.3">
      <c r="A131" s="42" t="s">
        <v>87</v>
      </c>
      <c r="B131" s="42"/>
      <c r="C131" s="42"/>
      <c r="D131" s="45"/>
      <c r="E131" s="45"/>
      <c r="F131" s="13"/>
      <c r="G131" s="15" t="s">
        <v>88</v>
      </c>
    </row>
    <row r="132" spans="1:7" s="5" customFormat="1" ht="18.75" x14ac:dyDescent="0.3">
      <c r="A132" s="25"/>
      <c r="B132" s="25"/>
      <c r="C132" s="25"/>
      <c r="D132" s="27"/>
      <c r="E132" s="27"/>
      <c r="F132" s="13"/>
      <c r="G132" s="25"/>
    </row>
    <row r="133" spans="1:7" s="5" customFormat="1" ht="18.75" x14ac:dyDescent="0.3">
      <c r="A133" s="25"/>
      <c r="B133" s="25"/>
      <c r="C133" s="25"/>
      <c r="D133" s="27"/>
      <c r="E133" s="27"/>
      <c r="F133" s="13"/>
      <c r="G133" s="25"/>
    </row>
    <row r="134" spans="1:7" s="5" customFormat="1" ht="18.75" x14ac:dyDescent="0.3">
      <c r="A134" s="25"/>
      <c r="B134" s="25"/>
      <c r="C134" s="25"/>
      <c r="D134" s="27"/>
      <c r="E134" s="27"/>
      <c r="F134" s="13"/>
      <c r="G134" s="25"/>
    </row>
    <row r="135" spans="1:7" s="5" customFormat="1" ht="15.75" x14ac:dyDescent="0.25">
      <c r="A135" s="51"/>
      <c r="B135" s="51"/>
      <c r="C135" s="12"/>
      <c r="D135" s="12"/>
      <c r="E135" s="12"/>
      <c r="F135" s="12"/>
      <c r="G135" s="7"/>
    </row>
    <row r="136" spans="1:7" s="5" customFormat="1" ht="15.75" x14ac:dyDescent="0.25">
      <c r="A136" s="46" t="s">
        <v>89</v>
      </c>
      <c r="B136" s="46"/>
      <c r="C136" s="46"/>
      <c r="D136" s="12"/>
      <c r="E136" s="12"/>
      <c r="F136" s="12"/>
      <c r="G136" s="7"/>
    </row>
    <row r="137" spans="1:7" ht="15.75" x14ac:dyDescent="0.25">
      <c r="A137" s="46" t="s">
        <v>90</v>
      </c>
      <c r="B137" s="46"/>
      <c r="C137" s="46"/>
    </row>
  </sheetData>
  <mergeCells count="145">
    <mergeCell ref="G117:G123"/>
    <mergeCell ref="D129:E129"/>
    <mergeCell ref="G11:G17"/>
    <mergeCell ref="A127:C127"/>
    <mergeCell ref="D127:E127"/>
    <mergeCell ref="A137:C137"/>
    <mergeCell ref="A40:A42"/>
    <mergeCell ref="B40:B42"/>
    <mergeCell ref="G40:G42"/>
    <mergeCell ref="A24:A26"/>
    <mergeCell ref="B24:B26"/>
    <mergeCell ref="A80:A81"/>
    <mergeCell ref="A106:A107"/>
    <mergeCell ref="B106:B107"/>
    <mergeCell ref="A100:A101"/>
    <mergeCell ref="B100:B101"/>
    <mergeCell ref="A104:A105"/>
    <mergeCell ref="A129:C129"/>
    <mergeCell ref="A21:A23"/>
    <mergeCell ref="B21:B23"/>
    <mergeCell ref="A18:A20"/>
    <mergeCell ref="B18:B20"/>
    <mergeCell ref="A109:A110"/>
    <mergeCell ref="B109:B110"/>
    <mergeCell ref="G36:G37"/>
    <mergeCell ref="A33:A35"/>
    <mergeCell ref="B33:B35"/>
    <mergeCell ref="B30:B32"/>
    <mergeCell ref="A36:A37"/>
    <mergeCell ref="B36:B37"/>
    <mergeCell ref="A94:A95"/>
    <mergeCell ref="B94:B95"/>
    <mergeCell ref="A90:A91"/>
    <mergeCell ref="B90:B91"/>
    <mergeCell ref="A92:A93"/>
    <mergeCell ref="B92:B93"/>
    <mergeCell ref="B84:B85"/>
    <mergeCell ref="G84:G85"/>
    <mergeCell ref="B52:B57"/>
    <mergeCell ref="A52:A57"/>
    <mergeCell ref="A58:A63"/>
    <mergeCell ref="B58:B63"/>
    <mergeCell ref="B64:B65"/>
    <mergeCell ref="A64:A65"/>
    <mergeCell ref="B76:B77"/>
    <mergeCell ref="D8:D9"/>
    <mergeCell ref="A11:A17"/>
    <mergeCell ref="B11:B17"/>
    <mergeCell ref="F7:F9"/>
    <mergeCell ref="D7:E7"/>
    <mergeCell ref="G7:G9"/>
    <mergeCell ref="A1:G1"/>
    <mergeCell ref="A2:G2"/>
    <mergeCell ref="A3:G3"/>
    <mergeCell ref="A4:G4"/>
    <mergeCell ref="A5:G5"/>
    <mergeCell ref="E8:E9"/>
    <mergeCell ref="A7:A9"/>
    <mergeCell ref="B7:B9"/>
    <mergeCell ref="C7:C9"/>
    <mergeCell ref="D131:E131"/>
    <mergeCell ref="A136:C136"/>
    <mergeCell ref="G82:G83"/>
    <mergeCell ref="G86:G87"/>
    <mergeCell ref="G88:G89"/>
    <mergeCell ref="G90:G91"/>
    <mergeCell ref="G92:G93"/>
    <mergeCell ref="G94:G95"/>
    <mergeCell ref="G96:G97"/>
    <mergeCell ref="G98:G99"/>
    <mergeCell ref="G100:G101"/>
    <mergeCell ref="G104:G105"/>
    <mergeCell ref="G106:G107"/>
    <mergeCell ref="G111:G112"/>
    <mergeCell ref="G115:G116"/>
    <mergeCell ref="B88:B89"/>
    <mergeCell ref="A125:C125"/>
    <mergeCell ref="A111:A112"/>
    <mergeCell ref="B111:B112"/>
    <mergeCell ref="A113:A114"/>
    <mergeCell ref="B113:B114"/>
    <mergeCell ref="A115:A116"/>
    <mergeCell ref="A135:B135"/>
    <mergeCell ref="A82:A83"/>
    <mergeCell ref="G18:G20"/>
    <mergeCell ref="A71:A72"/>
    <mergeCell ref="B80:B81"/>
    <mergeCell ref="G69:G70"/>
    <mergeCell ref="G71:G72"/>
    <mergeCell ref="A126:C126"/>
    <mergeCell ref="D126:E126"/>
    <mergeCell ref="G80:G81"/>
    <mergeCell ref="D125:E125"/>
    <mergeCell ref="A67:A68"/>
    <mergeCell ref="A27:A29"/>
    <mergeCell ref="B27:B29"/>
    <mergeCell ref="B67:B68"/>
    <mergeCell ref="A30:A32"/>
    <mergeCell ref="A49:A51"/>
    <mergeCell ref="B49:B51"/>
    <mergeCell ref="A117:A123"/>
    <mergeCell ref="B117:B123"/>
    <mergeCell ref="G24:G26"/>
    <mergeCell ref="G27:G29"/>
    <mergeCell ref="A46:A48"/>
    <mergeCell ref="B46:B48"/>
    <mergeCell ref="G46:G48"/>
    <mergeCell ref="G33:G35"/>
    <mergeCell ref="A84:A85"/>
    <mergeCell ref="A131:C131"/>
    <mergeCell ref="B115:B116"/>
    <mergeCell ref="B82:B83"/>
    <mergeCell ref="B104:B105"/>
    <mergeCell ref="A96:A97"/>
    <mergeCell ref="B96:B97"/>
    <mergeCell ref="A86:A87"/>
    <mergeCell ref="B86:B87"/>
    <mergeCell ref="A102:A103"/>
    <mergeCell ref="B102:B103"/>
    <mergeCell ref="B98:B99"/>
    <mergeCell ref="A98:A99"/>
    <mergeCell ref="G102:G103"/>
    <mergeCell ref="G21:G23"/>
    <mergeCell ref="G76:G77"/>
    <mergeCell ref="G30:G32"/>
    <mergeCell ref="A88:A89"/>
    <mergeCell ref="A69:A70"/>
    <mergeCell ref="B69:B70"/>
    <mergeCell ref="B71:B72"/>
    <mergeCell ref="A74:A75"/>
    <mergeCell ref="B74:B75"/>
    <mergeCell ref="A76:A77"/>
    <mergeCell ref="G49:G51"/>
    <mergeCell ref="G52:G57"/>
    <mergeCell ref="G58:G63"/>
    <mergeCell ref="G64:G65"/>
    <mergeCell ref="A38:A39"/>
    <mergeCell ref="B38:B39"/>
    <mergeCell ref="G38:G39"/>
    <mergeCell ref="A43:A45"/>
    <mergeCell ref="B43:B45"/>
    <mergeCell ref="G43:G45"/>
    <mergeCell ref="A78:A79"/>
    <mergeCell ref="B78:B79"/>
    <mergeCell ref="G78:G79"/>
  </mergeCells>
  <pageMargins left="0.39370078740157483" right="0.39370078740157483" top="0.55118110236220474" bottom="0.35433070866141736" header="0.31496062992125984" footer="0.31496062992125984"/>
  <pageSetup paperSize="9" scale="51" fitToHeight="41" orientation="portrait" r:id="rId1"/>
  <rowBreaks count="1" manualBreakCount="1">
    <brk id="3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ИТОГ (3)</vt:lpstr>
      <vt:lpstr>'ИТОГ (3)'!Заголовки_для_печати</vt:lpstr>
      <vt:lpstr>'ИТОГ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c:creator>
  <cp:lastModifiedBy>Вера Набока</cp:lastModifiedBy>
  <cp:lastPrinted>2024-04-08T10:11:55Z</cp:lastPrinted>
  <dcterms:created xsi:type="dcterms:W3CDTF">2014-09-16T03:28:11Z</dcterms:created>
  <dcterms:modified xsi:type="dcterms:W3CDTF">2024-07-03T10:39:06Z</dcterms:modified>
</cp:coreProperties>
</file>