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ss-3-01\Dropbox (Alt-Invest)\АИ Консалтинг\Песочница\2021-09 ХМАО\Инвестиционные направления\Металлургия\"/>
    </mc:Choice>
  </mc:AlternateContent>
  <xr:revisionPtr revIDLastSave="0" documentId="13_ncr:1_{95E6E568-7012-46D0-911C-4A080952AE11}" xr6:coauthVersionLast="47" xr6:coauthVersionMax="47" xr10:uidLastSave="{00000000-0000-0000-0000-000000000000}"/>
  <bookViews>
    <workbookView xWindow="-108" yWindow="-108" windowWidth="23256" windowHeight="12576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I135" i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E35" i="1"/>
  <c r="D44" i="1"/>
  <c r="D45" i="1" s="1"/>
  <c r="D129" i="1" s="1"/>
  <c r="E10" i="1"/>
  <c r="E76" i="1" l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H7" i="1"/>
  <c r="F64" i="1" l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19" i="1" l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119" i="1"/>
  <c r="K128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J152" i="1" l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E139" i="1"/>
  <c r="M119" i="1" l="1"/>
  <c r="M128" i="1" s="1"/>
  <c r="M149" i="1"/>
  <c r="M152" i="1" s="1"/>
  <c r="M99" i="1"/>
  <c r="M116" i="1" s="1"/>
  <c r="M117" i="1" s="1"/>
  <c r="F88" i="1"/>
  <c r="F138" i="1" s="1"/>
  <c r="P1" i="1" l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<sst xmlns="http://schemas.openxmlformats.org/spreadsheetml/2006/main" count="173" uniqueCount="116">
  <si>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</si>
  <si>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</si>
  <si>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</si>
  <si>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</si>
  <si>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</si>
  <si>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</si>
  <si>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</si>
  <si>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</si>
  <si>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</si>
  <si>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</si>
  <si>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</si>
  <si>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</si>
  <si>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</si>
  <si>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</si>
  <si>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</si>
  <si>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</si>
  <si>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</si>
  <si>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</si>
  <si>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</si>
  <si>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</si>
  <si>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</si>
  <si>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</si>
  <si>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</si>
  <si>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</si>
  <si>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</si>
  <si>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</si>
  <si>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</si>
  <si>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</si>
  <si>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</si>
  <si>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</si>
  <si>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</si>
  <si>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</si>
  <si>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</si>
  <si>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</si>
  <si>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</si>
  <si>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</si>
  <si>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</si>
  <si>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</si>
  <si>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</si>
  <si>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</si>
  <si>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</si>
  <si>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</si>
  <si>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</si>
  <si>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</si>
  <si>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</si>
  <si>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</si>
  <si>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</si>
  <si>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</si>
  <si>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</si>
  <si>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</si>
  <si>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</si>
  <si>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</si>
  <si>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</si>
  <si>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</si>
  <si>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</si>
  <si>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</si>
  <si>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</si>
  <si>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</si>
  <si>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</si>
  <si>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</si>
  <si>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</si>
  <si>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</si>
  <si>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</si>
  <si>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</si>
  <si>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</si>
  <si>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</si>
  <si>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</si>
  <si>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</si>
  <si>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</si>
  <si>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</si>
  <si>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</si>
  <si>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</si>
  <si>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</si>
  <si>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</si>
  <si>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</si>
  <si>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</si>
  <si>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</si>
  <si>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</si>
  <si>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</si>
  <si>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</si>
  <si>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</si>
  <si>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</si>
  <si>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</si>
  <si>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</si>
  <si>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</si>
  <si>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</si>
  <si>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</si>
  <si>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</si>
  <si>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</si>
  <si>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</si>
  <si>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</si>
  <si>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</si>
  <si>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</si>
  <si>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</si>
  <si>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</si>
  <si>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</si>
  <si>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</si>
  <si>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</si>
  <si>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</si>
  <si>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</si>
  <si>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</si>
  <si>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</si>
  <si>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</si>
  <si>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</si>
  <si>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</si>
  <si>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</si>
  <si>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</si>
  <si>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</si>
  <si>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</si>
  <si>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</si>
  <si>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</si>
  <si>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</si>
  <si>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</si>
  <si>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</si>
  <si>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</si>
  <si>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Завод металлообработки и нанесения покрытий на нефтяные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</si>
</sst>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-45.000000000000057</c:v>
                </c:pt>
                <c:pt idx="1">
                  <c:v>-82.962597365144063</c:v>
                </c:pt>
                <c:pt idx="2">
                  <c:v>-62.876520020921724</c:v>
                </c:pt>
                <c:pt idx="3">
                  <c:v>-37.366650683554489</c:v>
                </c:pt>
                <c:pt idx="4">
                  <c:v>-9.7395311678136736</c:v>
                </c:pt>
                <c:pt idx="5">
                  <c:v>18.746454193223563</c:v>
                </c:pt>
                <c:pt idx="6">
                  <c:v>48.114922110714325</c:v>
                </c:pt>
                <c:pt idx="7">
                  <c:v>78.090078952262189</c:v>
                </c:pt>
                <c:pt idx="8">
                  <c:v>108.99922955379856</c:v>
                </c:pt>
                <c:pt idx="9">
                  <c:v>231.22839257508139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-45.000000000000057</c:v>
                </c:pt>
                <c:pt idx="1">
                  <c:v>-78.01095423056006</c:v>
                </c:pt>
                <c:pt idx="2">
                  <c:v>-62.822994045892884</c:v>
                </c:pt>
                <c:pt idx="3">
                  <c:v>-46.049840869354881</c:v>
                </c:pt>
                <c:pt idx="4">
                  <c:v>-30.253945619843439</c:v>
                </c:pt>
                <c:pt idx="5">
                  <c:v>-16.091376416288067</c:v>
                </c:pt>
                <c:pt idx="6">
                  <c:v>-3.394577285913611</c:v>
                </c:pt>
                <c:pt idx="7">
                  <c:v>7.8741944483283266</c:v>
                </c:pt>
                <c:pt idx="8">
                  <c:v>17.978450608048899</c:v>
                </c:pt>
                <c:pt idx="9">
                  <c:v>52.723607310126937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-450</c:v>
                </c:pt>
                <c:pt idx="1">
                  <c:v>-450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162.24</c:v>
                </c:pt>
                <c:pt idx="2">
                  <c:v>253.09440000000001</c:v>
                </c:pt>
                <c:pt idx="3">
                  <c:v>315.86181120000003</c:v>
                </c:pt>
                <c:pt idx="4">
                  <c:v>328.49628364800009</c:v>
                </c:pt>
                <c:pt idx="5">
                  <c:v>341.63613499392011</c:v>
                </c:pt>
                <c:pt idx="6">
                  <c:v>355.30158039367694</c:v>
                </c:pt>
                <c:pt idx="7">
                  <c:v>369.51364360942398</c:v>
                </c:pt>
                <c:pt idx="8">
                  <c:v>384.29418935380102</c:v>
                </c:pt>
                <c:pt idx="9">
                  <c:v>399.66595692795306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3" activePane="bottomLeft" state="frozen"/>
      <selection pane="bottomLeft" activeCell="M211" sqref="A1:M211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52.723605696906638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0.27235701508031185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300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0.5</v>
      </c>
      <c r="F7" s="10">
        <v>0.75</v>
      </c>
      <c r="G7" s="10">
        <v>0.9</v>
      </c>
      <c r="H7" s="10">
        <f t="shared" ref="G7:M8" si="0">G7</f>
        <v>0.9</v>
      </c>
      <c r="I7" s="10">
        <f t="shared" si="0"/>
        <v>0.9</v>
      </c>
      <c r="J7" s="10">
        <f t="shared" si="0"/>
        <v>0.9</v>
      </c>
      <c r="K7" s="10">
        <f t="shared" si="0"/>
        <v>0.9</v>
      </c>
      <c r="L7" s="10">
        <f t="shared" si="0"/>
        <v>0.9</v>
      </c>
      <c r="M7" s="10">
        <f t="shared" si="0"/>
        <v>0.9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162.24</v>
      </c>
      <c r="F10" s="13">
        <f t="shared" si="3"/>
        <v>253.09440000000001</v>
      </c>
      <c r="G10" s="13">
        <f t="shared" si="3"/>
        <v>315.86181120000003</v>
      </c>
      <c r="H10" s="13">
        <f t="shared" si="3"/>
        <v>328.49628364800009</v>
      </c>
      <c r="I10" s="13">
        <f t="shared" si="3"/>
        <v>341.63613499392011</v>
      </c>
      <c r="J10" s="13">
        <f t="shared" si="3"/>
        <v>355.30158039367694</v>
      </c>
      <c r="K10" s="13">
        <f t="shared" si="3"/>
        <v>369.51364360942398</v>
      </c>
      <c r="L10" s="13">
        <f t="shared" si="3"/>
        <v>384.29418935380102</v>
      </c>
      <c r="M10" s="13">
        <f t="shared" si="3"/>
        <v>399.66595692795306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0.25</v>
      </c>
      <c r="C14" s="9" t="s">
        <v>11</v>
      </c>
      <c r="D14" s="11">
        <f>$B14</f>
        <v>0.25</v>
      </c>
      <c r="E14" s="11">
        <f t="shared" ref="E14:M14" si="5">$B14</f>
        <v>0.25</v>
      </c>
      <c r="F14" s="11">
        <f t="shared" si="5"/>
        <v>0.25</v>
      </c>
      <c r="G14" s="11">
        <f t="shared" si="5"/>
        <v>0.25</v>
      </c>
      <c r="H14" s="11">
        <f t="shared" si="5"/>
        <v>0.25</v>
      </c>
      <c r="I14" s="11">
        <f t="shared" si="5"/>
        <v>0.25</v>
      </c>
      <c r="J14" s="11">
        <f t="shared" si="5"/>
        <v>0.25</v>
      </c>
      <c r="K14" s="11">
        <f t="shared" si="5"/>
        <v>0.25</v>
      </c>
      <c r="L14" s="11">
        <f t="shared" si="5"/>
        <v>0.25</v>
      </c>
      <c r="M14" s="11">
        <f t="shared" si="5"/>
        <v>0.25</v>
      </c>
    </row>
    <row r="15" spans="1:16" x14ac:dyDescent="0.25">
      <c r="A15" s="4" t="s">
        <v>17</v>
      </c>
      <c r="B15" s="19">
        <v>0.1</v>
      </c>
      <c r="C15" s="9" t="s">
        <v>11</v>
      </c>
      <c r="D15" s="11">
        <f t="shared" ref="D15:M22" si="6">$B15</f>
        <v>0.1</v>
      </c>
      <c r="E15" s="11">
        <f t="shared" si="6"/>
        <v>0.1</v>
      </c>
      <c r="F15" s="11">
        <f t="shared" si="6"/>
        <v>0.1</v>
      </c>
      <c r="G15" s="11">
        <f t="shared" si="6"/>
        <v>0.1</v>
      </c>
      <c r="H15" s="11">
        <f t="shared" si="6"/>
        <v>0.1</v>
      </c>
      <c r="I15" s="11">
        <f t="shared" si="6"/>
        <v>0.1</v>
      </c>
      <c r="J15" s="11">
        <f t="shared" si="6"/>
        <v>0.1</v>
      </c>
      <c r="K15" s="11">
        <f t="shared" si="6"/>
        <v>0.1</v>
      </c>
      <c r="L15" s="11">
        <f t="shared" si="6"/>
        <v>0.1</v>
      </c>
      <c r="M15" s="11">
        <f t="shared" si="6"/>
        <v>0.1</v>
      </c>
    </row>
    <row r="16" spans="1:16" x14ac:dyDescent="0.25">
      <c r="A16" s="4" t="s">
        <v>18</v>
      </c>
      <c r="B16" s="19">
        <v>0.01</v>
      </c>
      <c r="C16" s="9" t="s">
        <v>11</v>
      </c>
      <c r="D16" s="11">
        <f t="shared" si="6"/>
        <v>0.01</v>
      </c>
      <c r="E16" s="11">
        <f t="shared" si="6"/>
        <v>0.01</v>
      </c>
      <c r="F16" s="11">
        <f t="shared" si="6"/>
        <v>0.01</v>
      </c>
      <c r="G16" s="11">
        <f t="shared" si="6"/>
        <v>0.01</v>
      </c>
      <c r="H16" s="11">
        <f t="shared" si="6"/>
        <v>0.01</v>
      </c>
      <c r="I16" s="11">
        <f t="shared" si="6"/>
        <v>0.01</v>
      </c>
      <c r="J16" s="11">
        <f t="shared" si="6"/>
        <v>0.01</v>
      </c>
      <c r="K16" s="11">
        <f t="shared" si="6"/>
        <v>0.01</v>
      </c>
      <c r="L16" s="11">
        <f t="shared" si="6"/>
        <v>0.01</v>
      </c>
      <c r="M16" s="11">
        <f t="shared" si="6"/>
        <v>0.01</v>
      </c>
    </row>
    <row r="17" spans="1:13" x14ac:dyDescent="0.25">
      <c r="A17" s="4" t="s">
        <v>19</v>
      </c>
      <c r="B17" s="19">
        <v>7.0000000000000007E-2</v>
      </c>
      <c r="C17" s="9" t="s">
        <v>11</v>
      </c>
      <c r="D17" s="11">
        <f t="shared" si="6"/>
        <v>7.0000000000000007E-2</v>
      </c>
      <c r="E17" s="11">
        <f t="shared" si="6"/>
        <v>7.0000000000000007E-2</v>
      </c>
      <c r="F17" s="11">
        <f t="shared" si="6"/>
        <v>7.0000000000000007E-2</v>
      </c>
      <c r="G17" s="11">
        <f t="shared" si="6"/>
        <v>7.0000000000000007E-2</v>
      </c>
      <c r="H17" s="11">
        <f t="shared" si="6"/>
        <v>7.0000000000000007E-2</v>
      </c>
      <c r="I17" s="11">
        <f t="shared" si="6"/>
        <v>7.0000000000000007E-2</v>
      </c>
      <c r="J17" s="11">
        <f t="shared" si="6"/>
        <v>7.0000000000000007E-2</v>
      </c>
      <c r="K17" s="11">
        <f t="shared" si="6"/>
        <v>7.0000000000000007E-2</v>
      </c>
      <c r="L17" s="11">
        <f t="shared" si="6"/>
        <v>7.0000000000000007E-2</v>
      </c>
      <c r="M17" s="11">
        <f t="shared" si="6"/>
        <v>7.0000000000000007E-2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0.1</v>
      </c>
      <c r="C20" s="9" t="s">
        <v>11</v>
      </c>
      <c r="D20" s="11">
        <f t="shared" si="6"/>
        <v>0.1</v>
      </c>
      <c r="E20" s="11">
        <f t="shared" si="6"/>
        <v>0.1</v>
      </c>
      <c r="F20" s="11">
        <f t="shared" si="6"/>
        <v>0.1</v>
      </c>
      <c r="G20" s="11">
        <f t="shared" si="6"/>
        <v>0.1</v>
      </c>
      <c r="H20" s="11">
        <f t="shared" si="6"/>
        <v>0.1</v>
      </c>
      <c r="I20" s="11">
        <f t="shared" si="6"/>
        <v>0.1</v>
      </c>
      <c r="J20" s="11">
        <f t="shared" si="6"/>
        <v>0.1</v>
      </c>
      <c r="K20" s="11">
        <f t="shared" si="6"/>
        <v>0.1</v>
      </c>
      <c r="L20" s="11">
        <f t="shared" si="6"/>
        <v>0.1</v>
      </c>
      <c r="M20" s="11">
        <f t="shared" si="6"/>
        <v>0.1</v>
      </c>
    </row>
    <row r="21" spans="1:13" x14ac:dyDescent="0.2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5">
      <c r="A22" s="4" t="s">
        <v>28</v>
      </c>
      <c r="B22" s="19">
        <v>0.2</v>
      </c>
      <c r="C22" s="9" t="s">
        <v>11</v>
      </c>
      <c r="D22" s="11">
        <f t="shared" si="6"/>
        <v>0.2</v>
      </c>
      <c r="E22" s="11">
        <f t="shared" si="6"/>
        <v>0.2</v>
      </c>
      <c r="F22" s="11">
        <f t="shared" si="6"/>
        <v>0.2</v>
      </c>
      <c r="G22" s="11">
        <f t="shared" si="6"/>
        <v>0.2</v>
      </c>
      <c r="H22" s="11">
        <f t="shared" si="6"/>
        <v>0.2</v>
      </c>
      <c r="I22" s="11">
        <f t="shared" si="6"/>
        <v>0.2</v>
      </c>
      <c r="J22" s="11">
        <f t="shared" si="6"/>
        <v>0.2</v>
      </c>
      <c r="K22" s="11">
        <f t="shared" si="6"/>
        <v>0.2</v>
      </c>
      <c r="L22" s="11">
        <f t="shared" si="6"/>
        <v>0.2</v>
      </c>
      <c r="M22" s="11">
        <f t="shared" si="6"/>
        <v>0.2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40.56</v>
      </c>
      <c r="F26" s="20">
        <f t="shared" si="8"/>
        <v>63.273600000000002</v>
      </c>
      <c r="G26" s="20">
        <f t="shared" si="8"/>
        <v>78.965452800000008</v>
      </c>
      <c r="H26" s="20">
        <f t="shared" si="8"/>
        <v>82.124070912000022</v>
      </c>
      <c r="I26" s="20">
        <f t="shared" si="8"/>
        <v>85.409033748480027</v>
      </c>
      <c r="J26" s="20">
        <f t="shared" si="8"/>
        <v>88.825395098419236</v>
      </c>
      <c r="K26" s="20">
        <f t="shared" si="8"/>
        <v>92.378410902355995</v>
      </c>
      <c r="L26" s="20">
        <f t="shared" si="8"/>
        <v>96.073547338450254</v>
      </c>
      <c r="M26" s="20">
        <f t="shared" si="8"/>
        <v>99.916489231988265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16.224</v>
      </c>
      <c r="F27" s="20">
        <f t="shared" si="9"/>
        <v>25.309440000000002</v>
      </c>
      <c r="G27" s="20">
        <f t="shared" si="9"/>
        <v>31.586181120000006</v>
      </c>
      <c r="H27" s="20">
        <f t="shared" si="9"/>
        <v>32.849628364800012</v>
      </c>
      <c r="I27" s="20">
        <f t="shared" si="9"/>
        <v>34.163613499392014</v>
      </c>
      <c r="J27" s="20">
        <f t="shared" si="9"/>
        <v>35.530158039367699</v>
      </c>
      <c r="K27" s="20">
        <f t="shared" si="9"/>
        <v>36.951364360942399</v>
      </c>
      <c r="L27" s="20">
        <f t="shared" si="9"/>
        <v>38.429418935380106</v>
      </c>
      <c r="M27" s="20">
        <f t="shared" si="9"/>
        <v>39.966595692795309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1.6224000000000001</v>
      </c>
      <c r="F28" s="20">
        <f t="shared" si="10"/>
        <v>2.5309440000000003</v>
      </c>
      <c r="G28" s="20">
        <f t="shared" si="10"/>
        <v>3.1586181120000005</v>
      </c>
      <c r="H28" s="20">
        <f t="shared" si="10"/>
        <v>3.284962836480001</v>
      </c>
      <c r="I28" s="20">
        <f t="shared" si="10"/>
        <v>3.4163613499392014</v>
      </c>
      <c r="J28" s="20">
        <f t="shared" si="10"/>
        <v>3.5530158039367694</v>
      </c>
      <c r="K28" s="20">
        <f t="shared" si="10"/>
        <v>3.69513643609424</v>
      </c>
      <c r="L28" s="20">
        <f t="shared" si="10"/>
        <v>3.8429418935380104</v>
      </c>
      <c r="M28" s="20">
        <f t="shared" si="10"/>
        <v>3.9966595692795308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11.356800000000002</v>
      </c>
      <c r="F29" s="20">
        <f t="shared" si="11"/>
        <v>17.716608000000001</v>
      </c>
      <c r="G29" s="20">
        <f t="shared" si="11"/>
        <v>22.110326784000005</v>
      </c>
      <c r="H29" s="20">
        <f t="shared" si="11"/>
        <v>22.99473985536001</v>
      </c>
      <c r="I29" s="20">
        <f t="shared" si="11"/>
        <v>23.91452944957441</v>
      </c>
      <c r="J29" s="20">
        <f t="shared" si="11"/>
        <v>24.871110627557389</v>
      </c>
      <c r="K29" s="20">
        <f t="shared" si="11"/>
        <v>25.865955052659682</v>
      </c>
      <c r="L29" s="20">
        <f t="shared" si="11"/>
        <v>26.900593254766072</v>
      </c>
      <c r="M29" s="20">
        <f t="shared" si="11"/>
        <v>27.976616984956717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16.224</v>
      </c>
      <c r="F32" s="20">
        <f t="shared" si="12"/>
        <v>25.309440000000002</v>
      </c>
      <c r="G32" s="20">
        <f t="shared" si="12"/>
        <v>31.586181120000006</v>
      </c>
      <c r="H32" s="20">
        <f t="shared" si="12"/>
        <v>32.849628364800012</v>
      </c>
      <c r="I32" s="20">
        <f t="shared" si="12"/>
        <v>34.163613499392014</v>
      </c>
      <c r="J32" s="20">
        <f t="shared" si="12"/>
        <v>35.530158039367699</v>
      </c>
      <c r="K32" s="20">
        <f t="shared" si="12"/>
        <v>36.951364360942399</v>
      </c>
      <c r="L32" s="20">
        <f t="shared" si="12"/>
        <v>38.429418935380106</v>
      </c>
      <c r="M32" s="20">
        <f t="shared" si="12"/>
        <v>39.966595692795309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8.1120000000000001</v>
      </c>
      <c r="F33" s="20">
        <f t="shared" si="13"/>
        <v>12.654720000000001</v>
      </c>
      <c r="G33" s="20">
        <f t="shared" si="13"/>
        <v>15.793090560000003</v>
      </c>
      <c r="H33" s="20">
        <f t="shared" si="13"/>
        <v>16.424814182400006</v>
      </c>
      <c r="I33" s="20">
        <f t="shared" si="13"/>
        <v>17.081806749696007</v>
      </c>
      <c r="J33" s="20">
        <f t="shared" si="13"/>
        <v>17.765079019683849</v>
      </c>
      <c r="K33" s="20">
        <f t="shared" si="13"/>
        <v>18.4756821804712</v>
      </c>
      <c r="L33" s="20">
        <f t="shared" si="13"/>
        <v>19.214709467690053</v>
      </c>
      <c r="M33" s="20">
        <f t="shared" si="13"/>
        <v>19.983297846397654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32.448</v>
      </c>
      <c r="F34" s="20">
        <f t="shared" si="14"/>
        <v>50.618880000000004</v>
      </c>
      <c r="G34" s="20">
        <f t="shared" si="14"/>
        <v>63.172362240000012</v>
      </c>
      <c r="H34" s="20">
        <f t="shared" si="14"/>
        <v>65.699256729600023</v>
      </c>
      <c r="I34" s="20">
        <f t="shared" si="14"/>
        <v>68.327226998784028</v>
      </c>
      <c r="J34" s="20">
        <f t="shared" si="14"/>
        <v>71.060316078735397</v>
      </c>
      <c r="K34" s="20">
        <f t="shared" si="14"/>
        <v>73.902728721884799</v>
      </c>
      <c r="L34" s="20">
        <f t="shared" si="14"/>
        <v>76.858837870760212</v>
      </c>
      <c r="M34" s="20">
        <f t="shared" si="14"/>
        <v>79.933191385590618</v>
      </c>
    </row>
    <row r="35" spans="1:13" x14ac:dyDescent="0.25">
      <c r="A35" s="4" t="s">
        <v>20</v>
      </c>
      <c r="B35" s="21">
        <v>75</v>
      </c>
      <c r="C35" s="9" t="s">
        <v>24</v>
      </c>
      <c r="D35" s="22">
        <f>$B$35*D9</f>
        <v>78</v>
      </c>
      <c r="E35" s="22">
        <f t="shared" ref="E35:M35" si="15">$B$35*E9</f>
        <v>81.12</v>
      </c>
      <c r="F35" s="22">
        <f t="shared" si="15"/>
        <v>84.364800000000002</v>
      </c>
      <c r="G35" s="22">
        <f t="shared" si="15"/>
        <v>87.739392000000009</v>
      </c>
      <c r="H35" s="22">
        <f t="shared" si="15"/>
        <v>91.248967680000021</v>
      </c>
      <c r="I35" s="22">
        <f t="shared" si="15"/>
        <v>94.898926387200021</v>
      </c>
      <c r="J35" s="22">
        <f t="shared" si="15"/>
        <v>98.694883442688038</v>
      </c>
      <c r="K35" s="22">
        <f t="shared" si="15"/>
        <v>102.64267878039556</v>
      </c>
      <c r="L35" s="22">
        <f t="shared" si="15"/>
        <v>106.74838593161139</v>
      </c>
      <c r="M35" s="22">
        <f t="shared" si="15"/>
        <v>111.01832136887585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33</v>
      </c>
      <c r="F36" s="20">
        <f t="shared" si="16"/>
        <v>50</v>
      </c>
      <c r="G36" s="20">
        <f t="shared" si="16"/>
        <v>60</v>
      </c>
      <c r="H36" s="20">
        <f t="shared" si="16"/>
        <v>60</v>
      </c>
      <c r="I36" s="20">
        <f t="shared" si="16"/>
        <v>60</v>
      </c>
      <c r="J36" s="20">
        <f t="shared" si="16"/>
        <v>60</v>
      </c>
      <c r="K36" s="20">
        <f t="shared" si="16"/>
        <v>60</v>
      </c>
      <c r="L36" s="20">
        <f t="shared" si="16"/>
        <v>60</v>
      </c>
      <c r="M36" s="20">
        <f t="shared" si="16"/>
        <v>60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45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20.002191780821917</v>
      </c>
      <c r="F40" s="20">
        <f t="shared" si="18"/>
        <v>31.203419178082189</v>
      </c>
      <c r="G40" s="20">
        <f t="shared" si="18"/>
        <v>38.941867134246579</v>
      </c>
      <c r="H40" s="20">
        <f t="shared" si="18"/>
        <v>40.499541819616454</v>
      </c>
      <c r="I40" s="20">
        <f t="shared" si="18"/>
        <v>42.119523492401107</v>
      </c>
      <c r="J40" s="20">
        <f t="shared" si="18"/>
        <v>43.804304432097155</v>
      </c>
      <c r="K40" s="20">
        <f t="shared" si="18"/>
        <v>45.556476609381036</v>
      </c>
      <c r="L40" s="20">
        <f t="shared" si="18"/>
        <v>47.378735673756289</v>
      </c>
      <c r="M40" s="20">
        <f t="shared" si="18"/>
        <v>49.273885100706543</v>
      </c>
    </row>
    <row r="41" spans="1:13" x14ac:dyDescent="0.25">
      <c r="A41" s="4" t="s">
        <v>33</v>
      </c>
      <c r="B41" s="5">
        <v>30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13.334794520547947</v>
      </c>
      <c r="F41" s="20">
        <f t="shared" si="19"/>
        <v>20.802279452054794</v>
      </c>
      <c r="G41" s="20">
        <f t="shared" si="19"/>
        <v>25.961244756164383</v>
      </c>
      <c r="H41" s="20">
        <f t="shared" si="19"/>
        <v>26.999694546410968</v>
      </c>
      <c r="I41" s="20">
        <f t="shared" si="19"/>
        <v>28.07968232826741</v>
      </c>
      <c r="J41" s="20">
        <f t="shared" si="19"/>
        <v>29.202869621398104</v>
      </c>
      <c r="K41" s="20">
        <f t="shared" si="19"/>
        <v>30.370984406254028</v>
      </c>
      <c r="L41" s="20">
        <f t="shared" si="19"/>
        <v>31.585823782504193</v>
      </c>
      <c r="M41" s="20">
        <f t="shared" si="19"/>
        <v>32.84925673380436</v>
      </c>
    </row>
    <row r="42" spans="1:13" x14ac:dyDescent="0.25">
      <c r="A42" s="4" t="s">
        <v>34</v>
      </c>
      <c r="B42" s="5">
        <v>20</v>
      </c>
      <c r="C42" s="9" t="str">
        <f>CUR_NAME</f>
        <v>млн руб.</v>
      </c>
      <c r="D42" s="20">
        <f t="shared" si="19"/>
        <v>0</v>
      </c>
      <c r="E42" s="20">
        <f t="shared" si="19"/>
        <v>8.8898630136986299</v>
      </c>
      <c r="F42" s="20">
        <f t="shared" si="19"/>
        <v>13.868186301369862</v>
      </c>
      <c r="G42" s="20">
        <f t="shared" si="19"/>
        <v>17.30749650410959</v>
      </c>
      <c r="H42" s="20">
        <f t="shared" si="19"/>
        <v>17.99979636427398</v>
      </c>
      <c r="I42" s="20">
        <f t="shared" si="19"/>
        <v>18.71978821884494</v>
      </c>
      <c r="J42" s="20">
        <f t="shared" si="19"/>
        <v>19.468579747598735</v>
      </c>
      <c r="K42" s="20">
        <f t="shared" si="19"/>
        <v>20.247322937502684</v>
      </c>
      <c r="L42" s="20">
        <f t="shared" si="19"/>
        <v>21.057215855002795</v>
      </c>
      <c r="M42" s="20">
        <f t="shared" si="19"/>
        <v>21.899504489202908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24.447123287671232</v>
      </c>
      <c r="F44" s="20">
        <f t="shared" ref="F44:M44" si="20">F40+F41-F42</f>
        <v>38.137512328767123</v>
      </c>
      <c r="G44" s="20">
        <f t="shared" si="20"/>
        <v>47.595615386301375</v>
      </c>
      <c r="H44" s="20">
        <f t="shared" si="20"/>
        <v>49.499440001753442</v>
      </c>
      <c r="I44" s="20">
        <f t="shared" si="20"/>
        <v>51.47941760182357</v>
      </c>
      <c r="J44" s="20">
        <f t="shared" si="20"/>
        <v>53.538594305896524</v>
      </c>
      <c r="K44" s="20">
        <f t="shared" si="20"/>
        <v>55.680138078132373</v>
      </c>
      <c r="L44" s="20">
        <f t="shared" si="20"/>
        <v>57.907343601257679</v>
      </c>
      <c r="M44" s="20">
        <f t="shared" si="20"/>
        <v>60.223637345307992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24.447123287671232</v>
      </c>
      <c r="F45" s="20">
        <f t="shared" ref="F45:M45" si="21">F44-E44</f>
        <v>13.690389041095891</v>
      </c>
      <c r="G45" s="20">
        <f t="shared" si="21"/>
        <v>9.4581030575342524</v>
      </c>
      <c r="H45" s="20">
        <f t="shared" si="21"/>
        <v>1.9038246154520664</v>
      </c>
      <c r="I45" s="20">
        <f t="shared" si="21"/>
        <v>1.9799776000701286</v>
      </c>
      <c r="J45" s="20">
        <f t="shared" si="21"/>
        <v>2.0591767040729536</v>
      </c>
      <c r="K45" s="20">
        <f t="shared" si="21"/>
        <v>2.141543772235849</v>
      </c>
      <c r="L45" s="20">
        <f t="shared" si="21"/>
        <v>2.2272055231253063</v>
      </c>
      <c r="M45" s="20">
        <f t="shared" si="21"/>
        <v>2.3162937440503129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3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0.5</v>
      </c>
      <c r="E50" s="24">
        <v>0.5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900</v>
      </c>
      <c r="C51" s="9" t="str">
        <f>CUR_NAME</f>
        <v>млн руб.</v>
      </c>
      <c r="D51" s="20">
        <f>$B$49*$B$6*D50</f>
        <v>450</v>
      </c>
      <c r="E51" s="20">
        <f t="shared" ref="E51:M51" si="23">$B$49*$B$6*E50</f>
        <v>450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157.50000000000003</v>
      </c>
      <c r="E53" s="20">
        <f t="shared" ref="E53:M53" si="24">E$51*$B53</f>
        <v>157.50000000000003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270</v>
      </c>
      <c r="E54" s="20">
        <f t="shared" si="25"/>
        <v>270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22.5</v>
      </c>
      <c r="E55" s="20">
        <f t="shared" si="25"/>
        <v>22.5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157.50000000000003</v>
      </c>
      <c r="E58" s="20">
        <f>D58+E53</f>
        <v>315.00000000000006</v>
      </c>
      <c r="F58" s="20">
        <f t="shared" ref="F58:M58" si="26">E58+F53</f>
        <v>315.00000000000006</v>
      </c>
      <c r="G58" s="20">
        <f t="shared" si="26"/>
        <v>315.00000000000006</v>
      </c>
      <c r="H58" s="20">
        <f t="shared" si="26"/>
        <v>315.00000000000006</v>
      </c>
      <c r="I58" s="20">
        <f t="shared" si="26"/>
        <v>315.00000000000006</v>
      </c>
      <c r="J58" s="20">
        <f t="shared" si="26"/>
        <v>315.00000000000006</v>
      </c>
      <c r="K58" s="20">
        <f t="shared" si="26"/>
        <v>315.00000000000006</v>
      </c>
      <c r="L58" s="20">
        <f t="shared" si="26"/>
        <v>315.00000000000006</v>
      </c>
      <c r="M58" s="20">
        <f t="shared" si="26"/>
        <v>315.00000000000006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270</v>
      </c>
      <c r="E59" s="20">
        <f t="shared" ref="E59:M59" si="28">D59+E54</f>
        <v>540</v>
      </c>
      <c r="F59" s="20">
        <f t="shared" si="28"/>
        <v>540</v>
      </c>
      <c r="G59" s="20">
        <f t="shared" si="28"/>
        <v>540</v>
      </c>
      <c r="H59" s="20">
        <f t="shared" si="28"/>
        <v>540</v>
      </c>
      <c r="I59" s="20">
        <f t="shared" si="28"/>
        <v>540</v>
      </c>
      <c r="J59" s="20">
        <f t="shared" si="28"/>
        <v>540</v>
      </c>
      <c r="K59" s="20">
        <f t="shared" si="28"/>
        <v>540</v>
      </c>
      <c r="L59" s="20">
        <f t="shared" si="28"/>
        <v>540</v>
      </c>
      <c r="M59" s="20">
        <f t="shared" si="28"/>
        <v>540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22.5</v>
      </c>
      <c r="E60" s="20">
        <f t="shared" ref="E60:M60" si="29">D60+E55</f>
        <v>45</v>
      </c>
      <c r="F60" s="20">
        <f t="shared" si="29"/>
        <v>45</v>
      </c>
      <c r="G60" s="20">
        <f t="shared" si="29"/>
        <v>45</v>
      </c>
      <c r="H60" s="20">
        <f t="shared" si="29"/>
        <v>45</v>
      </c>
      <c r="I60" s="20">
        <f t="shared" si="29"/>
        <v>45</v>
      </c>
      <c r="J60" s="20">
        <f t="shared" si="29"/>
        <v>45</v>
      </c>
      <c r="K60" s="20">
        <f t="shared" si="29"/>
        <v>45</v>
      </c>
      <c r="L60" s="20">
        <f t="shared" si="29"/>
        <v>45</v>
      </c>
      <c r="M60" s="20">
        <f t="shared" si="29"/>
        <v>45</v>
      </c>
    </row>
    <row r="62" spans="1:13" x14ac:dyDescent="0.25">
      <c r="A62" s="4" t="s">
        <v>47</v>
      </c>
      <c r="B62" s="4">
        <f>MATCH(0, D50:M50, 0)</f>
        <v>3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15.750000000000004</v>
      </c>
      <c r="G64" s="20">
        <f t="shared" si="30"/>
        <v>15.750000000000004</v>
      </c>
      <c r="H64" s="20">
        <f t="shared" si="30"/>
        <v>15.750000000000004</v>
      </c>
      <c r="I64" s="20">
        <f t="shared" si="30"/>
        <v>15.750000000000004</v>
      </c>
      <c r="J64" s="20">
        <f t="shared" si="30"/>
        <v>15.750000000000004</v>
      </c>
      <c r="K64" s="20">
        <f t="shared" si="30"/>
        <v>15.750000000000004</v>
      </c>
      <c r="L64" s="20">
        <f t="shared" si="30"/>
        <v>15.750000000000004</v>
      </c>
      <c r="M64" s="20">
        <f t="shared" si="30"/>
        <v>15.750000000000004</v>
      </c>
    </row>
    <row r="65" spans="1:13" x14ac:dyDescent="0.2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54</v>
      </c>
      <c r="G65" s="20">
        <f t="shared" si="32"/>
        <v>54</v>
      </c>
      <c r="H65" s="20">
        <f t="shared" si="32"/>
        <v>54</v>
      </c>
      <c r="I65" s="20">
        <f t="shared" si="32"/>
        <v>54</v>
      </c>
      <c r="J65" s="20">
        <f t="shared" si="32"/>
        <v>54</v>
      </c>
      <c r="K65" s="20">
        <f t="shared" si="32"/>
        <v>54</v>
      </c>
      <c r="L65" s="20">
        <f t="shared" si="32"/>
        <v>54</v>
      </c>
      <c r="M65" s="20">
        <f t="shared" si="32"/>
        <v>54</v>
      </c>
    </row>
    <row r="66" spans="1:13" x14ac:dyDescent="0.2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9</v>
      </c>
      <c r="G66" s="20">
        <f t="shared" si="32"/>
        <v>9</v>
      </c>
      <c r="H66" s="20">
        <f t="shared" si="32"/>
        <v>9</v>
      </c>
      <c r="I66" s="20">
        <f t="shared" si="32"/>
        <v>9</v>
      </c>
      <c r="J66" s="20">
        <f t="shared" si="32"/>
        <v>9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15.750000000000004</v>
      </c>
      <c r="G69" s="20">
        <f t="shared" si="33"/>
        <v>31.500000000000007</v>
      </c>
      <c r="H69" s="20">
        <f t="shared" si="33"/>
        <v>47.250000000000014</v>
      </c>
      <c r="I69" s="20">
        <f t="shared" si="33"/>
        <v>63.000000000000014</v>
      </c>
      <c r="J69" s="20">
        <f t="shared" si="33"/>
        <v>78.750000000000014</v>
      </c>
      <c r="K69" s="20">
        <f t="shared" si="33"/>
        <v>94.500000000000014</v>
      </c>
      <c r="L69" s="20">
        <f t="shared" si="33"/>
        <v>110.25000000000001</v>
      </c>
      <c r="M69" s="20">
        <f t="shared" si="33"/>
        <v>126.00000000000001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54</v>
      </c>
      <c r="G70" s="20">
        <f t="shared" si="35"/>
        <v>108</v>
      </c>
      <c r="H70" s="20">
        <f t="shared" si="35"/>
        <v>162</v>
      </c>
      <c r="I70" s="20">
        <f t="shared" si="35"/>
        <v>216</v>
      </c>
      <c r="J70" s="20">
        <f t="shared" si="35"/>
        <v>270</v>
      </c>
      <c r="K70" s="20">
        <f t="shared" si="35"/>
        <v>324</v>
      </c>
      <c r="L70" s="20">
        <f t="shared" si="35"/>
        <v>378</v>
      </c>
      <c r="M70" s="20">
        <f t="shared" si="35"/>
        <v>432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9</v>
      </c>
      <c r="G71" s="20">
        <f t="shared" si="35"/>
        <v>18</v>
      </c>
      <c r="H71" s="20">
        <f t="shared" si="35"/>
        <v>27</v>
      </c>
      <c r="I71" s="20">
        <f t="shared" si="35"/>
        <v>36</v>
      </c>
      <c r="J71" s="20">
        <f t="shared" si="35"/>
        <v>45</v>
      </c>
      <c r="K71" s="20">
        <f t="shared" si="35"/>
        <v>45</v>
      </c>
      <c r="L71" s="20">
        <f t="shared" si="35"/>
        <v>45</v>
      </c>
      <c r="M71" s="20">
        <f t="shared" si="35"/>
        <v>45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157.50000000000003</v>
      </c>
      <c r="E74" s="20">
        <f t="shared" ref="E74:M74" si="36">E58-E69</f>
        <v>315.00000000000006</v>
      </c>
      <c r="F74" s="20">
        <f t="shared" si="36"/>
        <v>299.25000000000006</v>
      </c>
      <c r="G74" s="20">
        <f t="shared" si="36"/>
        <v>283.50000000000006</v>
      </c>
      <c r="H74" s="20">
        <f t="shared" si="36"/>
        <v>267.75000000000006</v>
      </c>
      <c r="I74" s="20">
        <f t="shared" si="36"/>
        <v>252.00000000000006</v>
      </c>
      <c r="J74" s="20">
        <f t="shared" si="36"/>
        <v>236.25000000000006</v>
      </c>
      <c r="K74" s="20">
        <f t="shared" si="36"/>
        <v>220.50000000000006</v>
      </c>
      <c r="L74" s="20">
        <f t="shared" si="36"/>
        <v>204.75000000000006</v>
      </c>
      <c r="M74" s="20">
        <f t="shared" si="36"/>
        <v>189.00000000000006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270</v>
      </c>
      <c r="E75" s="20">
        <f t="shared" si="37"/>
        <v>540</v>
      </c>
      <c r="F75" s="20">
        <f t="shared" si="37"/>
        <v>486</v>
      </c>
      <c r="G75" s="20">
        <f t="shared" si="37"/>
        <v>432</v>
      </c>
      <c r="H75" s="20">
        <f t="shared" si="37"/>
        <v>378</v>
      </c>
      <c r="I75" s="20">
        <f t="shared" si="37"/>
        <v>324</v>
      </c>
      <c r="J75" s="20">
        <f t="shared" si="37"/>
        <v>270</v>
      </c>
      <c r="K75" s="20">
        <f t="shared" si="37"/>
        <v>216</v>
      </c>
      <c r="L75" s="20">
        <f t="shared" si="37"/>
        <v>162</v>
      </c>
      <c r="M75" s="20">
        <f t="shared" si="37"/>
        <v>108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22.5</v>
      </c>
      <c r="E76" s="20">
        <f t="shared" si="37"/>
        <v>45</v>
      </c>
      <c r="F76" s="20">
        <f t="shared" si="37"/>
        <v>36</v>
      </c>
      <c r="G76" s="20">
        <f t="shared" si="37"/>
        <v>27</v>
      </c>
      <c r="H76" s="20">
        <f t="shared" si="37"/>
        <v>18</v>
      </c>
      <c r="I76" s="20">
        <f t="shared" si="37"/>
        <v>9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0.1</v>
      </c>
      <c r="C80" s="9" t="s">
        <v>11</v>
      </c>
    </row>
    <row r="81" spans="1:13" x14ac:dyDescent="0.25">
      <c r="A81" s="4" t="s">
        <v>52</v>
      </c>
      <c r="B81" s="26">
        <f>1-B80</f>
        <v>0.9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45</v>
      </c>
      <c r="E83" s="7">
        <f t="shared" ref="E83:M83" si="39">E51*$B$80</f>
        <v>45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45</v>
      </c>
      <c r="E84" s="7">
        <f>D84+E83</f>
        <v>90</v>
      </c>
      <c r="F84" s="7">
        <f t="shared" ref="F84:M84" si="40">E84+F83</f>
        <v>90</v>
      </c>
      <c r="G84" s="7">
        <f t="shared" si="40"/>
        <v>90</v>
      </c>
      <c r="H84" s="7">
        <f t="shared" si="40"/>
        <v>90</v>
      </c>
      <c r="I84" s="7">
        <f t="shared" si="40"/>
        <v>90</v>
      </c>
      <c r="J84" s="7">
        <f t="shared" si="40"/>
        <v>90</v>
      </c>
      <c r="K84" s="7">
        <f t="shared" si="40"/>
        <v>90</v>
      </c>
      <c r="L84" s="7">
        <f t="shared" si="40"/>
        <v>90</v>
      </c>
      <c r="M84" s="7">
        <f t="shared" si="40"/>
        <v>90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7.0374026348561323</v>
      </c>
      <c r="F86" s="20">
        <f t="shared" ca="1" si="42"/>
        <v>2.7787639148561301</v>
      </c>
      <c r="G86" s="20">
        <f t="shared" ca="1" si="42"/>
        <v>9.0295306418079235</v>
      </c>
      <c r="H86" s="20">
        <f t="shared" ca="1" si="42"/>
        <v>10.948671975578359</v>
      </c>
      <c r="I86" s="20">
        <f t="shared" ca="1" si="42"/>
        <v>13.034165744294079</v>
      </c>
      <c r="J86" s="20">
        <f t="shared" ca="1" si="42"/>
        <v>15.243533290899798</v>
      </c>
      <c r="K86" s="20">
        <f t="shared" ca="1" si="42"/>
        <v>19.02343363082738</v>
      </c>
      <c r="L86" s="20">
        <f t="shared" ca="1" si="42"/>
        <v>21.488863137829448</v>
      </c>
      <c r="M86" s="20">
        <f t="shared" ca="1" si="42"/>
        <v>24.098672056784398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429.96315789473675</v>
      </c>
      <c r="E88" s="20">
        <f t="shared" ref="E88:M88" ca="1" si="43">IF(E1&lt;$B$62, MAX(-E145+E138,0), 0)</f>
        <v>401.29751274824656</v>
      </c>
      <c r="F88" s="20">
        <f t="shared" si="43"/>
        <v>0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ca="1" si="44"/>
        <v>58.867353188962447</v>
      </c>
      <c r="G89" s="20">
        <f t="shared" ca="1" si="44"/>
        <v>88.929680814137669</v>
      </c>
      <c r="H89" s="20">
        <f t="shared" ca="1" si="44"/>
        <v>103.9624157467004</v>
      </c>
      <c r="I89" s="20">
        <f t="shared" ca="1" si="44"/>
        <v>113.45486576039009</v>
      </c>
      <c r="J89" s="20">
        <f t="shared" ca="1" si="44"/>
        <v>123.54002183261224</v>
      </c>
      <c r="K89" s="20">
        <f t="shared" ca="1" si="44"/>
        <v>132.75046754054776</v>
      </c>
      <c r="L89" s="20">
        <f t="shared" ca="1" si="44"/>
        <v>144.05795958936901</v>
      </c>
      <c r="M89" s="20">
        <f t="shared" ca="1" si="44"/>
        <v>65.697903317838382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429.96315789473675</v>
      </c>
      <c r="E90" s="20">
        <f ca="1">D91+E88</f>
        <v>831.26067064298331</v>
      </c>
      <c r="F90" s="20">
        <f t="shared" ref="F90:M90" ca="1" si="45">E91+F88</f>
        <v>831.26067064298331</v>
      </c>
      <c r="G90" s="20">
        <f t="shared" ca="1" si="45"/>
        <v>772.39331745402058</v>
      </c>
      <c r="H90" s="20">
        <f t="shared" ca="1" si="45"/>
        <v>683.4636366398795</v>
      </c>
      <c r="I90" s="20">
        <f t="shared" ca="1" si="45"/>
        <v>579.50122089324577</v>
      </c>
      <c r="J90" s="20">
        <f t="shared" ca="1" si="45"/>
        <v>466.04635513264145</v>
      </c>
      <c r="K90" s="20">
        <f t="shared" ca="1" si="45"/>
        <v>342.50633329619222</v>
      </c>
      <c r="L90" s="20">
        <f t="shared" ca="1" si="45"/>
        <v>209.75586580163449</v>
      </c>
      <c r="M90" s="20">
        <f t="shared" ca="1" si="45"/>
        <v>65.69790618306871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429.96315789473675</v>
      </c>
      <c r="E91" s="20">
        <f t="shared" ref="E91:M91" ca="1" si="46">E90-E89</f>
        <v>831.26067064298331</v>
      </c>
      <c r="F91" s="20">
        <f t="shared" ca="1" si="46"/>
        <v>772.39331745402092</v>
      </c>
      <c r="G91" s="20">
        <f t="shared" ca="1" si="46"/>
        <v>683.46363663988291</v>
      </c>
      <c r="H91" s="20">
        <f t="shared" ca="1" si="46"/>
        <v>579.50122089317915</v>
      </c>
      <c r="I91" s="20">
        <f t="shared" ca="1" si="46"/>
        <v>466.04635513285569</v>
      </c>
      <c r="J91" s="20">
        <f t="shared" ca="1" si="46"/>
        <v>342.50633330002921</v>
      </c>
      <c r="K91" s="20">
        <f t="shared" ca="1" si="46"/>
        <v>209.75586575564446</v>
      </c>
      <c r="L91" s="20">
        <f t="shared" ca="1" si="46"/>
        <v>65.69790621226548</v>
      </c>
      <c r="M91" s="20">
        <f t="shared" ca="1" si="46"/>
        <v>2.8652303285525704E-6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21.498157894736838</v>
      </c>
      <c r="E93" s="20">
        <f t="shared" ref="E93:M93" ca="1" si="48">E90*E92</f>
        <v>41.56303353214917</v>
      </c>
      <c r="F93" s="20">
        <f t="shared" ca="1" si="48"/>
        <v>41.56303353214917</v>
      </c>
      <c r="G93" s="20">
        <f t="shared" ca="1" si="48"/>
        <v>38.619665872701034</v>
      </c>
      <c r="H93" s="20">
        <f t="shared" ca="1" si="48"/>
        <v>34.173181831993979</v>
      </c>
      <c r="I93" s="20">
        <f t="shared" ca="1" si="48"/>
        <v>28.97506104466229</v>
      </c>
      <c r="J93" s="20">
        <f t="shared" ca="1" si="48"/>
        <v>23.302317756632075</v>
      </c>
      <c r="K93" s="20">
        <f t="shared" ca="1" si="48"/>
        <v>17.125316664809613</v>
      </c>
      <c r="L93" s="20">
        <f t="shared" ca="1" si="48"/>
        <v>10.487793290081726</v>
      </c>
      <c r="M93" s="20">
        <f t="shared" ca="1" si="48"/>
        <v>3.2848953091534359</v>
      </c>
    </row>
    <row r="94" spans="1:13" x14ac:dyDescent="0.2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>
        <f t="shared" ca="1" si="49"/>
        <v>1.1999999999999966</v>
      </c>
      <c r="G94" s="12">
        <f t="shared" ca="1" si="49"/>
        <v>1.2000000000000033</v>
      </c>
      <c r="H94" s="12">
        <f t="shared" ca="1" si="49"/>
        <v>1.2000000000001843</v>
      </c>
      <c r="I94" s="12">
        <f t="shared" ca="1" si="49"/>
        <v>1.1999999999984132</v>
      </c>
      <c r="J94" s="12">
        <f t="shared" ca="1" si="49"/>
        <v>1.1999999999972994</v>
      </c>
      <c r="K94" s="12">
        <f t="shared" ca="1" si="49"/>
        <v>1.2000000001425972</v>
      </c>
      <c r="L94" s="12">
        <f t="shared" ca="1" si="49"/>
        <v>1.1999999991810029</v>
      </c>
      <c r="M94" s="12">
        <f t="shared" ca="1" si="49"/>
        <v>2.771878641827263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8.7967532935701644</v>
      </c>
      <c r="F98" s="20">
        <f t="shared" ca="1" si="51"/>
        <v>3.473454893570171</v>
      </c>
      <c r="G98" s="20">
        <f t="shared" ca="1" si="51"/>
        <v>11.286913302259835</v>
      </c>
      <c r="H98" s="20">
        <f t="shared" ca="1" si="51"/>
        <v>13.685839969472756</v>
      </c>
      <c r="I98" s="20">
        <f t="shared" ca="1" si="51"/>
        <v>16.292707180374688</v>
      </c>
      <c r="J98" s="20">
        <f t="shared" ca="1" si="51"/>
        <v>19.054416613587826</v>
      </c>
      <c r="K98" s="20">
        <f t="shared" ca="1" si="51"/>
        <v>23.779292038230615</v>
      </c>
      <c r="L98" s="20">
        <f t="shared" ca="1" si="51"/>
        <v>26.861078927554168</v>
      </c>
      <c r="M98" s="20">
        <f t="shared" ca="1" si="51"/>
        <v>30.12334005660826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3.4650000000000003</v>
      </c>
      <c r="E99" s="20">
        <f t="shared" ref="E99:M99" si="52">E74*$B$99</f>
        <v>6.9300000000000006</v>
      </c>
      <c r="F99" s="20">
        <f t="shared" si="52"/>
        <v>6.5835000000000008</v>
      </c>
      <c r="G99" s="20">
        <f t="shared" si="52"/>
        <v>6.237000000000001</v>
      </c>
      <c r="H99" s="20">
        <f t="shared" si="52"/>
        <v>5.8905000000000012</v>
      </c>
      <c r="I99" s="20">
        <f t="shared" si="52"/>
        <v>5.5440000000000014</v>
      </c>
      <c r="J99" s="20">
        <f t="shared" si="52"/>
        <v>5.1975000000000007</v>
      </c>
      <c r="K99" s="20">
        <f t="shared" si="52"/>
        <v>4.8510000000000009</v>
      </c>
      <c r="L99" s="20">
        <f t="shared" si="52"/>
        <v>4.5045000000000011</v>
      </c>
      <c r="M99" s="20">
        <f t="shared" si="52"/>
        <v>4.1580000000000013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9.7343999999999991</v>
      </c>
      <c r="F100" s="20">
        <f t="shared" si="53"/>
        <v>15.185664000000001</v>
      </c>
      <c r="G100" s="20">
        <f t="shared" si="53"/>
        <v>18.951708672000002</v>
      </c>
      <c r="H100" s="20">
        <f t="shared" si="53"/>
        <v>19.709777018880008</v>
      </c>
      <c r="I100" s="20">
        <f t="shared" si="53"/>
        <v>20.498168099635208</v>
      </c>
      <c r="J100" s="20">
        <f t="shared" si="53"/>
        <v>21.318094823620619</v>
      </c>
      <c r="K100" s="20">
        <f t="shared" si="53"/>
        <v>22.170818616565438</v>
      </c>
      <c r="L100" s="20">
        <f t="shared" si="53"/>
        <v>23.057651361228064</v>
      </c>
      <c r="M100" s="20">
        <f t="shared" si="53"/>
        <v>23.979957415677184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4.2182399999999998</v>
      </c>
      <c r="F101" s="20">
        <f t="shared" si="54"/>
        <v>6.5804544000000007</v>
      </c>
      <c r="G101" s="20">
        <f t="shared" si="54"/>
        <v>8.2124070912000011</v>
      </c>
      <c r="H101" s="20">
        <f t="shared" si="54"/>
        <v>8.5409033748480034</v>
      </c>
      <c r="I101" s="20">
        <f t="shared" si="54"/>
        <v>8.8825395098419246</v>
      </c>
      <c r="J101" s="20">
        <f t="shared" si="54"/>
        <v>9.2378410902356016</v>
      </c>
      <c r="K101" s="20">
        <f t="shared" si="54"/>
        <v>9.6073547338450247</v>
      </c>
      <c r="L101" s="20">
        <f t="shared" si="54"/>
        <v>9.9916489231988272</v>
      </c>
      <c r="M101" s="20">
        <f t="shared" si="54"/>
        <v>10.39131488012678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32.448</v>
      </c>
      <c r="F104" s="20">
        <f t="shared" si="55"/>
        <v>50.618880000000004</v>
      </c>
      <c r="G104" s="20">
        <f t="shared" si="55"/>
        <v>63.172362240000012</v>
      </c>
      <c r="H104" s="20">
        <f t="shared" si="55"/>
        <v>65.699256729600023</v>
      </c>
      <c r="I104" s="20">
        <f t="shared" si="55"/>
        <v>68.327226998784028</v>
      </c>
      <c r="J104" s="20">
        <f t="shared" si="55"/>
        <v>71.060316078735397</v>
      </c>
      <c r="K104" s="20">
        <f t="shared" si="55"/>
        <v>73.902728721884799</v>
      </c>
      <c r="L104" s="20">
        <f t="shared" si="55"/>
        <v>76.858837870760212</v>
      </c>
      <c r="M104" s="20">
        <f t="shared" si="55"/>
        <v>79.933191385590618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-7.463040000000003</v>
      </c>
      <c r="F105" s="20">
        <f t="shared" si="56"/>
        <v>-11.642342400000004</v>
      </c>
      <c r="G105" s="20">
        <f t="shared" si="56"/>
        <v>-14.529643315200003</v>
      </c>
      <c r="H105" s="20">
        <f t="shared" si="56"/>
        <v>-15.110829047808005</v>
      </c>
      <c r="I105" s="20">
        <f t="shared" si="56"/>
        <v>-15.715262209720329</v>
      </c>
      <c r="J105" s="20">
        <f t="shared" si="56"/>
        <v>-16.343872698109138</v>
      </c>
      <c r="K105" s="20">
        <f t="shared" si="56"/>
        <v>-16.9976276060335</v>
      </c>
      <c r="L105" s="20">
        <f t="shared" si="56"/>
        <v>-17.67753271027485</v>
      </c>
      <c r="M105" s="20">
        <f t="shared" si="56"/>
        <v>-18.384634018685841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-90</v>
      </c>
      <c r="E106" s="20">
        <f t="shared" ref="E106:M106" si="57">-$B$103*SUM(E53:E55)</f>
        <v>-90</v>
      </c>
      <c r="F106" s="20">
        <f t="shared" si="57"/>
        <v>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-90</v>
      </c>
      <c r="E107" s="20">
        <f t="shared" ref="E107:M107" si="58">SUM(E104:E106)</f>
        <v>-65.015039999999999</v>
      </c>
      <c r="F107" s="20">
        <f t="shared" si="58"/>
        <v>38.9765376</v>
      </c>
      <c r="G107" s="20">
        <f t="shared" si="58"/>
        <v>48.642718924800008</v>
      </c>
      <c r="H107" s="20">
        <f t="shared" si="58"/>
        <v>50.58842768179202</v>
      </c>
      <c r="I107" s="20">
        <f t="shared" si="58"/>
        <v>52.611964789063698</v>
      </c>
      <c r="J107" s="20">
        <f t="shared" si="58"/>
        <v>54.716443380626259</v>
      </c>
      <c r="K107" s="20">
        <f t="shared" si="58"/>
        <v>56.905101115851295</v>
      </c>
      <c r="L107" s="20">
        <f t="shared" si="58"/>
        <v>59.181305160485365</v>
      </c>
      <c r="M107" s="20">
        <f t="shared" si="58"/>
        <v>61.548557366904774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162.24</v>
      </c>
      <c r="F111" s="20">
        <f t="shared" si="60"/>
        <v>253.09440000000001</v>
      </c>
      <c r="G111" s="20">
        <f t="shared" si="60"/>
        <v>315.86181120000003</v>
      </c>
      <c r="H111" s="20">
        <f t="shared" si="60"/>
        <v>328.49628364800009</v>
      </c>
      <c r="I111" s="20">
        <f t="shared" si="60"/>
        <v>341.63613499392011</v>
      </c>
      <c r="J111" s="20">
        <f t="shared" si="60"/>
        <v>355.30158039367694</v>
      </c>
      <c r="K111" s="20">
        <f t="shared" si="60"/>
        <v>369.51364360942398</v>
      </c>
      <c r="L111" s="20">
        <f t="shared" si="60"/>
        <v>384.29418935380102</v>
      </c>
      <c r="M111" s="20">
        <f t="shared" si="60"/>
        <v>399.66595692795306</v>
      </c>
    </row>
    <row r="112" spans="1:13" x14ac:dyDescent="0.2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-40.56</v>
      </c>
      <c r="F112" s="20">
        <f t="shared" si="61"/>
        <v>-63.273600000000002</v>
      </c>
      <c r="G112" s="20">
        <f t="shared" si="61"/>
        <v>-78.965452800000008</v>
      </c>
      <c r="H112" s="20">
        <f t="shared" si="61"/>
        <v>-82.124070912000022</v>
      </c>
      <c r="I112" s="20">
        <f t="shared" si="61"/>
        <v>-85.409033748480027</v>
      </c>
      <c r="J112" s="20">
        <f t="shared" si="61"/>
        <v>-88.825395098419236</v>
      </c>
      <c r="K112" s="20">
        <f t="shared" si="61"/>
        <v>-92.378410902355995</v>
      </c>
      <c r="L112" s="20">
        <f t="shared" si="61"/>
        <v>-96.073547338450254</v>
      </c>
      <c r="M112" s="20">
        <f t="shared" si="61"/>
        <v>-99.916489231988265</v>
      </c>
    </row>
    <row r="113" spans="1:13" x14ac:dyDescent="0.2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-16.224</v>
      </c>
      <c r="F113" s="20">
        <f t="shared" si="62"/>
        <v>-25.309440000000002</v>
      </c>
      <c r="G113" s="20">
        <f t="shared" si="62"/>
        <v>-31.586181120000006</v>
      </c>
      <c r="H113" s="20">
        <f t="shared" si="62"/>
        <v>-32.849628364800012</v>
      </c>
      <c r="I113" s="20">
        <f t="shared" si="62"/>
        <v>-34.163613499392014</v>
      </c>
      <c r="J113" s="20">
        <f t="shared" si="62"/>
        <v>-35.530158039367699</v>
      </c>
      <c r="K113" s="20">
        <f t="shared" si="62"/>
        <v>-36.951364360942399</v>
      </c>
      <c r="L113" s="20">
        <f t="shared" si="62"/>
        <v>-38.429418935380106</v>
      </c>
      <c r="M113" s="20">
        <f t="shared" si="62"/>
        <v>-39.966595692795309</v>
      </c>
    </row>
    <row r="114" spans="1:13" x14ac:dyDescent="0.2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-1.6224000000000001</v>
      </c>
      <c r="F114" s="20">
        <f t="shared" si="63"/>
        <v>-2.5309440000000003</v>
      </c>
      <c r="G114" s="20">
        <f t="shared" si="63"/>
        <v>-3.1586181120000005</v>
      </c>
      <c r="H114" s="20">
        <f t="shared" si="63"/>
        <v>-3.284962836480001</v>
      </c>
      <c r="I114" s="20">
        <f t="shared" si="63"/>
        <v>-3.4163613499392014</v>
      </c>
      <c r="J114" s="20">
        <f t="shared" si="63"/>
        <v>-3.5530158039367694</v>
      </c>
      <c r="K114" s="20">
        <f t="shared" si="63"/>
        <v>-3.69513643609424</v>
      </c>
      <c r="L114" s="20">
        <f t="shared" si="63"/>
        <v>-3.8429418935380104</v>
      </c>
      <c r="M114" s="20">
        <f t="shared" si="63"/>
        <v>-3.9966595692795308</v>
      </c>
    </row>
    <row r="115" spans="1:13" x14ac:dyDescent="0.2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-11.356800000000002</v>
      </c>
      <c r="F115" s="20">
        <f t="shared" si="64"/>
        <v>-17.716608000000001</v>
      </c>
      <c r="G115" s="20">
        <f t="shared" si="64"/>
        <v>-22.110326784000005</v>
      </c>
      <c r="H115" s="20">
        <f t="shared" si="64"/>
        <v>-22.99473985536001</v>
      </c>
      <c r="I115" s="20">
        <f t="shared" si="64"/>
        <v>-23.91452944957441</v>
      </c>
      <c r="J115" s="20">
        <f t="shared" si="64"/>
        <v>-24.871110627557389</v>
      </c>
      <c r="K115" s="20">
        <f t="shared" si="64"/>
        <v>-25.865955052659682</v>
      </c>
      <c r="L115" s="20">
        <f t="shared" si="64"/>
        <v>-26.900593254766072</v>
      </c>
      <c r="M115" s="20">
        <f t="shared" si="64"/>
        <v>-27.976616984956717</v>
      </c>
    </row>
    <row r="116" spans="1:13" x14ac:dyDescent="0.25">
      <c r="A116" s="4" t="s">
        <v>67</v>
      </c>
      <c r="C116" s="9" t="str">
        <f t="shared" si="59"/>
        <v>млн руб.</v>
      </c>
      <c r="D116" s="20">
        <f t="shared" ref="D116:M116" si="65">-D99</f>
        <v>-3.4650000000000003</v>
      </c>
      <c r="E116" s="20">
        <f t="shared" si="65"/>
        <v>-6.9300000000000006</v>
      </c>
      <c r="F116" s="20">
        <f t="shared" si="65"/>
        <v>-6.5835000000000008</v>
      </c>
      <c r="G116" s="20">
        <f t="shared" si="65"/>
        <v>-6.237000000000001</v>
      </c>
      <c r="H116" s="20">
        <f t="shared" si="65"/>
        <v>-5.8905000000000012</v>
      </c>
      <c r="I116" s="20">
        <f t="shared" si="65"/>
        <v>-5.5440000000000014</v>
      </c>
      <c r="J116" s="20">
        <f t="shared" si="65"/>
        <v>-5.1975000000000007</v>
      </c>
      <c r="K116" s="20">
        <f t="shared" si="65"/>
        <v>-4.8510000000000009</v>
      </c>
      <c r="L116" s="20">
        <f t="shared" si="65"/>
        <v>-4.5045000000000011</v>
      </c>
      <c r="M116" s="20">
        <f t="shared" si="65"/>
        <v>-4.1580000000000013</v>
      </c>
    </row>
    <row r="117" spans="1:13" x14ac:dyDescent="0.25">
      <c r="A117" s="28" t="s">
        <v>68</v>
      </c>
      <c r="C117" s="9" t="str">
        <f t="shared" si="59"/>
        <v>млн руб.</v>
      </c>
      <c r="D117" s="13">
        <f>SUM(D111:D116)</f>
        <v>-3.4650000000000003</v>
      </c>
      <c r="E117" s="13">
        <f t="shared" ref="E117:M117" si="66">SUM(E111:E116)</f>
        <v>85.54679999999999</v>
      </c>
      <c r="F117" s="13">
        <f t="shared" si="66"/>
        <v>137.68030800000003</v>
      </c>
      <c r="G117" s="13">
        <f t="shared" si="66"/>
        <v>173.80423238400002</v>
      </c>
      <c r="H117" s="13">
        <f t="shared" si="66"/>
        <v>181.35238167936004</v>
      </c>
      <c r="I117" s="13">
        <f t="shared" si="66"/>
        <v>189.18859694653443</v>
      </c>
      <c r="J117" s="13">
        <f t="shared" si="66"/>
        <v>197.32440082439587</v>
      </c>
      <c r="K117" s="13">
        <f t="shared" si="66"/>
        <v>205.77177685737169</v>
      </c>
      <c r="L117" s="13">
        <f t="shared" si="66"/>
        <v>214.54318793166658</v>
      </c>
      <c r="M117" s="13">
        <f t="shared" si="66"/>
        <v>223.65159544893322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-78.75</v>
      </c>
      <c r="G119" s="20">
        <f t="shared" si="67"/>
        <v>-78.75</v>
      </c>
      <c r="H119" s="20">
        <f t="shared" si="67"/>
        <v>-78.75</v>
      </c>
      <c r="I119" s="20">
        <f t="shared" si="67"/>
        <v>-78.75</v>
      </c>
      <c r="J119" s="20">
        <f t="shared" si="67"/>
        <v>-78.75</v>
      </c>
      <c r="K119" s="20">
        <f t="shared" si="67"/>
        <v>-69.75</v>
      </c>
      <c r="L119" s="20">
        <f t="shared" si="67"/>
        <v>-69.75</v>
      </c>
      <c r="M119" s="20">
        <f t="shared" si="67"/>
        <v>-69.75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8">-D93</f>
        <v>-21.498157894736838</v>
      </c>
      <c r="E120" s="20">
        <f t="shared" ca="1" si="68"/>
        <v>-41.56303353214917</v>
      </c>
      <c r="F120" s="20">
        <f t="shared" ca="1" si="68"/>
        <v>-41.56303353214917</v>
      </c>
      <c r="G120" s="20">
        <f t="shared" ca="1" si="68"/>
        <v>-38.619665872701034</v>
      </c>
      <c r="H120" s="20">
        <f t="shared" ca="1" si="68"/>
        <v>-34.173181831993979</v>
      </c>
      <c r="I120" s="20">
        <f t="shared" ca="1" si="68"/>
        <v>-28.97506104466229</v>
      </c>
      <c r="J120" s="20">
        <f t="shared" ca="1" si="68"/>
        <v>-23.302317756632075</v>
      </c>
      <c r="K120" s="20">
        <f t="shared" ca="1" si="68"/>
        <v>-17.125316664809613</v>
      </c>
      <c r="L120" s="20">
        <f t="shared" ca="1" si="68"/>
        <v>-10.487793290081726</v>
      </c>
      <c r="M120" s="20">
        <f t="shared" ca="1" si="68"/>
        <v>-3.2848953091534359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-24.963157894736838</v>
      </c>
      <c r="E121" s="20">
        <f t="shared" ref="E121:M121" ca="1" si="69">SUM(E117:E120)</f>
        <v>43.98376646785082</v>
      </c>
      <c r="F121" s="20">
        <f t="shared" ca="1" si="69"/>
        <v>17.367274467850855</v>
      </c>
      <c r="G121" s="20">
        <f t="shared" ca="1" si="69"/>
        <v>56.434566511298982</v>
      </c>
      <c r="H121" s="20">
        <f t="shared" ca="1" si="69"/>
        <v>68.42919984736605</v>
      </c>
      <c r="I121" s="20">
        <f t="shared" ca="1" si="69"/>
        <v>81.463535901872149</v>
      </c>
      <c r="J121" s="20">
        <f t="shared" ca="1" si="69"/>
        <v>95.272083067763788</v>
      </c>
      <c r="K121" s="20">
        <f t="shared" ca="1" si="69"/>
        <v>118.89646019256207</v>
      </c>
      <c r="L121" s="20">
        <f t="shared" ca="1" si="69"/>
        <v>134.30539464158485</v>
      </c>
      <c r="M121" s="20">
        <f t="shared" ca="1" si="69"/>
        <v>150.61670013977979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-8.7967532935701644</v>
      </c>
      <c r="F122" s="20">
        <f t="shared" ca="1" si="70"/>
        <v>-3.473454893570171</v>
      </c>
      <c r="G122" s="20">
        <f t="shared" ca="1" si="70"/>
        <v>-11.286913302259835</v>
      </c>
      <c r="H122" s="20">
        <f t="shared" ca="1" si="70"/>
        <v>-13.685839969472756</v>
      </c>
      <c r="I122" s="20">
        <f t="shared" ca="1" si="70"/>
        <v>-16.292707180374688</v>
      </c>
      <c r="J122" s="20">
        <f t="shared" ca="1" si="70"/>
        <v>-19.054416613587826</v>
      </c>
      <c r="K122" s="20">
        <f t="shared" ca="1" si="70"/>
        <v>-23.779292038230615</v>
      </c>
      <c r="L122" s="20">
        <f t="shared" ca="1" si="70"/>
        <v>-26.861078927554168</v>
      </c>
      <c r="M122" s="20">
        <f t="shared" ca="1" si="70"/>
        <v>-30.12334005660826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-24.963157894736838</v>
      </c>
      <c r="E123" s="13">
        <f t="shared" ref="E123:M123" ca="1" si="71">SUM(E121:E122)</f>
        <v>35.187013174280658</v>
      </c>
      <c r="F123" s="13">
        <f t="shared" ca="1" si="71"/>
        <v>13.893819574280684</v>
      </c>
      <c r="G123" s="13">
        <f t="shared" ca="1" si="71"/>
        <v>45.147653209039149</v>
      </c>
      <c r="H123" s="13">
        <f t="shared" ca="1" si="71"/>
        <v>54.743359877893297</v>
      </c>
      <c r="I123" s="13">
        <f t="shared" ca="1" si="71"/>
        <v>65.170828721497458</v>
      </c>
      <c r="J123" s="13">
        <f t="shared" ca="1" si="71"/>
        <v>76.217666454175969</v>
      </c>
      <c r="K123" s="13">
        <f t="shared" ca="1" si="71"/>
        <v>95.117168154331466</v>
      </c>
      <c r="L123" s="13">
        <f t="shared" ca="1" si="71"/>
        <v>107.44431571403069</v>
      </c>
      <c r="M123" s="13">
        <f t="shared" ca="1" si="71"/>
        <v>120.49336008317154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-24.963157894736838</v>
      </c>
      <c r="E127" s="20">
        <f t="shared" ref="E127:M127" ca="1" si="73">E123</f>
        <v>35.187013174280658</v>
      </c>
      <c r="F127" s="20">
        <f t="shared" ca="1" si="73"/>
        <v>13.893819574280684</v>
      </c>
      <c r="G127" s="20">
        <f t="shared" ca="1" si="73"/>
        <v>45.147653209039149</v>
      </c>
      <c r="H127" s="20">
        <f t="shared" ca="1" si="73"/>
        <v>54.743359877893297</v>
      </c>
      <c r="I127" s="20">
        <f t="shared" ca="1" si="73"/>
        <v>65.170828721497458</v>
      </c>
      <c r="J127" s="20">
        <f t="shared" ca="1" si="73"/>
        <v>76.217666454175969</v>
      </c>
      <c r="K127" s="20">
        <f t="shared" ca="1" si="73"/>
        <v>95.117168154331466</v>
      </c>
      <c r="L127" s="20">
        <f t="shared" ca="1" si="73"/>
        <v>107.44431571403069</v>
      </c>
      <c r="M127" s="20">
        <f t="shared" ca="1" si="73"/>
        <v>120.49336008317154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78.75</v>
      </c>
      <c r="G128" s="20">
        <f t="shared" si="74"/>
        <v>78.75</v>
      </c>
      <c r="H128" s="20">
        <f t="shared" si="74"/>
        <v>78.75</v>
      </c>
      <c r="I128" s="20">
        <f t="shared" si="74"/>
        <v>78.75</v>
      </c>
      <c r="J128" s="20">
        <f t="shared" si="74"/>
        <v>78.75</v>
      </c>
      <c r="K128" s="20">
        <f t="shared" si="74"/>
        <v>69.75</v>
      </c>
      <c r="L128" s="20">
        <f t="shared" si="74"/>
        <v>69.75</v>
      </c>
      <c r="M128" s="20">
        <f t="shared" si="74"/>
        <v>69.75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-24.447123287671232</v>
      </c>
      <c r="F129" s="20">
        <f t="shared" si="75"/>
        <v>-13.690389041095891</v>
      </c>
      <c r="G129" s="20">
        <f t="shared" si="75"/>
        <v>-9.4581030575342524</v>
      </c>
      <c r="H129" s="20">
        <f t="shared" si="75"/>
        <v>-1.9038246154520664</v>
      </c>
      <c r="I129" s="20">
        <f t="shared" si="75"/>
        <v>-1.9799776000701286</v>
      </c>
      <c r="J129" s="20">
        <f t="shared" si="75"/>
        <v>-2.0591767040729536</v>
      </c>
      <c r="K129" s="20">
        <f t="shared" si="75"/>
        <v>-2.141543772235849</v>
      </c>
      <c r="L129" s="20">
        <f t="shared" si="75"/>
        <v>-2.2272055231253063</v>
      </c>
      <c r="M129" s="20">
        <f t="shared" si="75"/>
        <v>-2.3162937440503129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-24.963157894736838</v>
      </c>
      <c r="E130" s="13">
        <f t="shared" ref="E130:M130" ca="1" si="76">SUM(E127:E129)</f>
        <v>10.739889886609426</v>
      </c>
      <c r="F130" s="13">
        <f t="shared" ca="1" si="76"/>
        <v>78.953430533184786</v>
      </c>
      <c r="G130" s="13">
        <f t="shared" ca="1" si="76"/>
        <v>114.4395501515049</v>
      </c>
      <c r="H130" s="13">
        <f t="shared" ca="1" si="76"/>
        <v>131.58953526244122</v>
      </c>
      <c r="I130" s="13">
        <f t="shared" ca="1" si="76"/>
        <v>141.94085112142733</v>
      </c>
      <c r="J130" s="13">
        <f t="shared" ca="1" si="76"/>
        <v>152.908489750103</v>
      </c>
      <c r="K130" s="13">
        <f t="shared" ca="1" si="76"/>
        <v>162.72562438209562</v>
      </c>
      <c r="L130" s="13">
        <f t="shared" ca="1" si="76"/>
        <v>174.96711019090537</v>
      </c>
      <c r="M130" s="13">
        <f t="shared" ca="1" si="76"/>
        <v>187.92706633912121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7">-D53</f>
        <v>-157.50000000000003</v>
      </c>
      <c r="E132" s="20">
        <f t="shared" si="77"/>
        <v>-157.50000000000003</v>
      </c>
      <c r="F132" s="20">
        <f t="shared" si="77"/>
        <v>0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-270</v>
      </c>
      <c r="E133" s="20">
        <f t="shared" ref="E133:M133" si="78">-E54</f>
        <v>-270</v>
      </c>
      <c r="F133" s="20">
        <f t="shared" si="78"/>
        <v>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-22.5</v>
      </c>
      <c r="E134" s="20">
        <f t="shared" ref="E134:M134" si="79">-E55</f>
        <v>-22.5</v>
      </c>
      <c r="F134" s="20">
        <f t="shared" si="79"/>
        <v>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-450</v>
      </c>
      <c r="E135" s="13">
        <f t="shared" ref="E135:M135" si="80">SUM(E132:E134)</f>
        <v>-450</v>
      </c>
      <c r="F135" s="13">
        <f t="shared" si="80"/>
        <v>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1">D83</f>
        <v>45</v>
      </c>
      <c r="E137" s="20">
        <f t="shared" si="81"/>
        <v>45</v>
      </c>
      <c r="F137" s="20">
        <f t="shared" si="81"/>
        <v>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2">D88</f>
        <v>429.96315789473675</v>
      </c>
      <c r="E138" s="20">
        <f t="shared" ca="1" si="82"/>
        <v>401.29751274824656</v>
      </c>
      <c r="F138" s="20">
        <f t="shared" si="82"/>
        <v>0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ca="1" si="83"/>
        <v>-58.867353188962447</v>
      </c>
      <c r="G139" s="20">
        <f t="shared" ca="1" si="83"/>
        <v>-88.929680814137669</v>
      </c>
      <c r="H139" s="20">
        <f t="shared" ca="1" si="83"/>
        <v>-103.9624157467004</v>
      </c>
      <c r="I139" s="20">
        <f t="shared" ca="1" si="83"/>
        <v>-113.45486576039009</v>
      </c>
      <c r="J139" s="20">
        <f t="shared" ca="1" si="83"/>
        <v>-123.54002183261224</v>
      </c>
      <c r="K139" s="20">
        <f t="shared" ca="1" si="83"/>
        <v>-132.75046754054776</v>
      </c>
      <c r="L139" s="20">
        <f t="shared" ca="1" si="83"/>
        <v>-144.05795958936901</v>
      </c>
      <c r="M139" s="20">
        <f t="shared" ca="1" si="83"/>
        <v>-65.697903317838382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-7.0374026348561323</v>
      </c>
      <c r="F140" s="20">
        <f t="shared" ca="1" si="84"/>
        <v>-2.7787639148561301</v>
      </c>
      <c r="G140" s="20">
        <f t="shared" ca="1" si="84"/>
        <v>-9.0295306418079235</v>
      </c>
      <c r="H140" s="20">
        <f t="shared" ca="1" si="84"/>
        <v>-10.948671975578359</v>
      </c>
      <c r="I140" s="20">
        <f t="shared" ca="1" si="84"/>
        <v>-13.034165744294079</v>
      </c>
      <c r="J140" s="20">
        <f t="shared" ca="1" si="84"/>
        <v>-15.243533290899798</v>
      </c>
      <c r="K140" s="20">
        <f t="shared" ca="1" si="84"/>
        <v>-19.02343363082738</v>
      </c>
      <c r="L140" s="20">
        <f t="shared" ca="1" si="84"/>
        <v>-21.488863137829448</v>
      </c>
      <c r="M140" s="20">
        <f t="shared" ca="1" si="84"/>
        <v>-24.098672056784398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474.96315789473675</v>
      </c>
      <c r="E141" s="13">
        <f t="shared" ref="E141:M141" ca="1" si="85">SUM(E137:E140)</f>
        <v>439.26011011339045</v>
      </c>
      <c r="F141" s="13">
        <f t="shared" ca="1" si="85"/>
        <v>-61.646117103818575</v>
      </c>
      <c r="G141" s="13">
        <f t="shared" ca="1" si="85"/>
        <v>-97.959211455945592</v>
      </c>
      <c r="H141" s="13">
        <f t="shared" ca="1" si="85"/>
        <v>-114.91108772227876</v>
      </c>
      <c r="I141" s="13">
        <f t="shared" ca="1" si="85"/>
        <v>-126.48903150468416</v>
      </c>
      <c r="J141" s="13">
        <f t="shared" ca="1" si="85"/>
        <v>-138.78355512351203</v>
      </c>
      <c r="K141" s="13">
        <f t="shared" ca="1" si="85"/>
        <v>-151.77390117137514</v>
      </c>
      <c r="L141" s="13">
        <f t="shared" ca="1" si="85"/>
        <v>-165.54682272719845</v>
      </c>
      <c r="M141" s="13">
        <f t="shared" ca="1" si="85"/>
        <v>-89.796575374622776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17.307313429366211</v>
      </c>
      <c r="G143" s="20">
        <f t="shared" ca="1" si="86"/>
        <v>16.480338695559311</v>
      </c>
      <c r="H143" s="20">
        <f t="shared" ca="1" si="86"/>
        <v>16.678447540162452</v>
      </c>
      <c r="I143" s="20">
        <f t="shared" ca="1" si="86"/>
        <v>15.451819616743165</v>
      </c>
      <c r="J143" s="20">
        <f t="shared" ca="1" si="86"/>
        <v>14.124934626590971</v>
      </c>
      <c r="K143" s="20">
        <f t="shared" ca="1" si="86"/>
        <v>10.951723210720473</v>
      </c>
      <c r="L143" s="20">
        <f t="shared" ca="1" si="86"/>
        <v>9.4202874637069272</v>
      </c>
      <c r="M143" s="20">
        <f t="shared" ca="1" si="86"/>
        <v>98.130490964498435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17.307313429365834</v>
      </c>
      <c r="H144" s="20">
        <f t="shared" ca="1" si="87"/>
        <v>33.787652124922396</v>
      </c>
      <c r="I144" s="20">
        <f t="shared" ca="1" si="87"/>
        <v>50.466099665165729</v>
      </c>
      <c r="J144" s="20">
        <f t="shared" ca="1" si="87"/>
        <v>65.917919281526054</v>
      </c>
      <c r="K144" s="20">
        <f t="shared" ca="1" si="87"/>
        <v>80.042853904065609</v>
      </c>
      <c r="L144" s="20">
        <f t="shared" ca="1" si="87"/>
        <v>90.994577176078309</v>
      </c>
      <c r="M144" s="20">
        <f t="shared" ca="1" si="87"/>
        <v>100.41486452764957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17.307313429366211</v>
      </c>
      <c r="G145" s="20">
        <f t="shared" ca="1" si="88"/>
        <v>33.787652124925145</v>
      </c>
      <c r="H145" s="20">
        <f t="shared" ca="1" si="88"/>
        <v>50.466099665084847</v>
      </c>
      <c r="I145" s="20">
        <f t="shared" ca="1" si="88"/>
        <v>65.917919281908894</v>
      </c>
      <c r="J145" s="20">
        <f t="shared" ca="1" si="88"/>
        <v>80.042853908117024</v>
      </c>
      <c r="K145" s="20">
        <f t="shared" ca="1" si="88"/>
        <v>90.994577114786082</v>
      </c>
      <c r="L145" s="20">
        <f t="shared" ca="1" si="88"/>
        <v>100.41486463978524</v>
      </c>
      <c r="M145" s="20">
        <f t="shared" ca="1" si="88"/>
        <v>198.54535549214802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90">D74</f>
        <v>157.50000000000003</v>
      </c>
      <c r="E149" s="20">
        <f t="shared" si="90"/>
        <v>315.00000000000006</v>
      </c>
      <c r="F149" s="20">
        <f t="shared" si="90"/>
        <v>299.25000000000006</v>
      </c>
      <c r="G149" s="20">
        <f t="shared" si="90"/>
        <v>283.50000000000006</v>
      </c>
      <c r="H149" s="20">
        <f t="shared" si="90"/>
        <v>267.75000000000006</v>
      </c>
      <c r="I149" s="20">
        <f t="shared" si="90"/>
        <v>252.00000000000006</v>
      </c>
      <c r="J149" s="20">
        <f t="shared" si="90"/>
        <v>236.25000000000006</v>
      </c>
      <c r="K149" s="20">
        <f t="shared" si="90"/>
        <v>220.50000000000006</v>
      </c>
      <c r="L149" s="20">
        <f t="shared" si="90"/>
        <v>204.75000000000006</v>
      </c>
      <c r="M149" s="20">
        <f t="shared" si="90"/>
        <v>189.00000000000006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270</v>
      </c>
      <c r="E150" s="20">
        <f t="shared" ref="E150:M150" si="91">E75</f>
        <v>540</v>
      </c>
      <c r="F150" s="20">
        <f t="shared" si="91"/>
        <v>486</v>
      </c>
      <c r="G150" s="20">
        <f t="shared" si="91"/>
        <v>432</v>
      </c>
      <c r="H150" s="20">
        <f t="shared" si="91"/>
        <v>378</v>
      </c>
      <c r="I150" s="20">
        <f t="shared" si="91"/>
        <v>324</v>
      </c>
      <c r="J150" s="20">
        <f t="shared" si="91"/>
        <v>270</v>
      </c>
      <c r="K150" s="20">
        <f t="shared" si="91"/>
        <v>216</v>
      </c>
      <c r="L150" s="20">
        <f t="shared" si="91"/>
        <v>162</v>
      </c>
      <c r="M150" s="20">
        <f t="shared" si="91"/>
        <v>108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22.5</v>
      </c>
      <c r="E151" s="20">
        <f t="shared" ref="E151:M151" si="92">E76</f>
        <v>45</v>
      </c>
      <c r="F151" s="20">
        <f t="shared" si="92"/>
        <v>36</v>
      </c>
      <c r="G151" s="20">
        <f t="shared" si="92"/>
        <v>27</v>
      </c>
      <c r="H151" s="20">
        <f t="shared" si="92"/>
        <v>18</v>
      </c>
      <c r="I151" s="20">
        <f t="shared" si="92"/>
        <v>9</v>
      </c>
      <c r="J151" s="20">
        <f t="shared" si="92"/>
        <v>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450</v>
      </c>
      <c r="E152" s="20">
        <f t="shared" ref="E152:M152" si="93">SUM(E149:E151)</f>
        <v>900</v>
      </c>
      <c r="F152" s="20">
        <f t="shared" si="93"/>
        <v>821.25</v>
      </c>
      <c r="G152" s="20">
        <f t="shared" si="93"/>
        <v>742.5</v>
      </c>
      <c r="H152" s="20">
        <f t="shared" si="93"/>
        <v>663.75</v>
      </c>
      <c r="I152" s="20">
        <f t="shared" si="93"/>
        <v>585</v>
      </c>
      <c r="J152" s="20">
        <f t="shared" si="93"/>
        <v>506.25000000000006</v>
      </c>
      <c r="K152" s="20">
        <f t="shared" si="93"/>
        <v>436.50000000000006</v>
      </c>
      <c r="L152" s="20">
        <f t="shared" si="93"/>
        <v>366.75000000000006</v>
      </c>
      <c r="M152" s="20">
        <f t="shared" si="93"/>
        <v>297.00000000000006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13.334794520547947</v>
      </c>
      <c r="F154" s="20">
        <f t="shared" si="94"/>
        <v>20.802279452054794</v>
      </c>
      <c r="G154" s="20">
        <f t="shared" si="94"/>
        <v>25.961244756164383</v>
      </c>
      <c r="H154" s="20">
        <f t="shared" si="94"/>
        <v>26.999694546410968</v>
      </c>
      <c r="I154" s="20">
        <f t="shared" si="94"/>
        <v>28.07968232826741</v>
      </c>
      <c r="J154" s="20">
        <f t="shared" si="94"/>
        <v>29.202869621398104</v>
      </c>
      <c r="K154" s="20">
        <f t="shared" si="94"/>
        <v>30.370984406254028</v>
      </c>
      <c r="L154" s="20">
        <f t="shared" si="94"/>
        <v>31.585823782504193</v>
      </c>
      <c r="M154" s="20">
        <f t="shared" si="94"/>
        <v>32.84925673380436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20.002191780821917</v>
      </c>
      <c r="F155" s="20">
        <f t="shared" si="95"/>
        <v>31.203419178082189</v>
      </c>
      <c r="G155" s="20">
        <f t="shared" si="95"/>
        <v>38.941867134246579</v>
      </c>
      <c r="H155" s="20">
        <f t="shared" si="95"/>
        <v>40.499541819616454</v>
      </c>
      <c r="I155" s="20">
        <f t="shared" si="95"/>
        <v>42.119523492401107</v>
      </c>
      <c r="J155" s="20">
        <f t="shared" si="95"/>
        <v>43.804304432097155</v>
      </c>
      <c r="K155" s="20">
        <f t="shared" si="95"/>
        <v>45.556476609381036</v>
      </c>
      <c r="L155" s="20">
        <f t="shared" si="95"/>
        <v>47.378735673756289</v>
      </c>
      <c r="M155" s="20">
        <f t="shared" si="95"/>
        <v>49.273885100706543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17.307313429366211</v>
      </c>
      <c r="G156" s="20">
        <f t="shared" ca="1" si="96"/>
        <v>33.787652124925145</v>
      </c>
      <c r="H156" s="20">
        <f t="shared" ca="1" si="96"/>
        <v>50.466099665084847</v>
      </c>
      <c r="I156" s="20">
        <f t="shared" ca="1" si="96"/>
        <v>65.917919281908894</v>
      </c>
      <c r="J156" s="20">
        <f t="shared" ca="1" si="96"/>
        <v>80.042853908117024</v>
      </c>
      <c r="K156" s="20">
        <f t="shared" ca="1" si="96"/>
        <v>90.994577114786082</v>
      </c>
      <c r="L156" s="20">
        <f t="shared" ca="1" si="96"/>
        <v>100.41486463978524</v>
      </c>
      <c r="M156" s="20">
        <f t="shared" ca="1" si="96"/>
        <v>198.54535549214802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33.336986301369862</v>
      </c>
      <c r="F157" s="20">
        <f t="shared" ca="1" si="97"/>
        <v>69.313012059503194</v>
      </c>
      <c r="G157" s="20">
        <f t="shared" ca="1" si="97"/>
        <v>98.690764015336114</v>
      </c>
      <c r="H157" s="20">
        <f t="shared" ca="1" si="97"/>
        <v>117.96533603111226</v>
      </c>
      <c r="I157" s="20">
        <f t="shared" ca="1" si="97"/>
        <v>136.1171251025774</v>
      </c>
      <c r="J157" s="20">
        <f t="shared" ca="1" si="97"/>
        <v>153.05002796161227</v>
      </c>
      <c r="K157" s="20">
        <f t="shared" ca="1" si="97"/>
        <v>166.92203813042113</v>
      </c>
      <c r="L157" s="20">
        <f t="shared" ca="1" si="97"/>
        <v>179.37942409604571</v>
      </c>
      <c r="M157" s="20">
        <f t="shared" ca="1" si="97"/>
        <v>280.66849732665889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450</v>
      </c>
      <c r="E159" s="13">
        <f t="shared" ref="E159:M159" ca="1" si="98">E152+E157</f>
        <v>933.33698630136985</v>
      </c>
      <c r="F159" s="13">
        <f t="shared" ca="1" si="98"/>
        <v>890.56301205950319</v>
      </c>
      <c r="G159" s="13">
        <f t="shared" ca="1" si="98"/>
        <v>841.19076401533607</v>
      </c>
      <c r="H159" s="13">
        <f t="shared" ca="1" si="98"/>
        <v>781.7153360311122</v>
      </c>
      <c r="I159" s="13">
        <f t="shared" ca="1" si="98"/>
        <v>721.11712510257735</v>
      </c>
      <c r="J159" s="13">
        <f t="shared" ca="1" si="98"/>
        <v>659.30002796161239</v>
      </c>
      <c r="K159" s="13">
        <f t="shared" ca="1" si="98"/>
        <v>603.42203813042124</v>
      </c>
      <c r="L159" s="13">
        <f t="shared" ca="1" si="98"/>
        <v>546.1294240960458</v>
      </c>
      <c r="M159" s="13">
        <f t="shared" ca="1" si="98"/>
        <v>577.66849732665901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9">D84</f>
        <v>45</v>
      </c>
      <c r="E161" s="20">
        <f t="shared" si="99"/>
        <v>90</v>
      </c>
      <c r="F161" s="20">
        <f t="shared" si="99"/>
        <v>90</v>
      </c>
      <c r="G161" s="20">
        <f t="shared" si="99"/>
        <v>90</v>
      </c>
      <c r="H161" s="20">
        <f t="shared" si="99"/>
        <v>90</v>
      </c>
      <c r="I161" s="20">
        <f t="shared" si="99"/>
        <v>90</v>
      </c>
      <c r="J161" s="20">
        <f t="shared" si="99"/>
        <v>90</v>
      </c>
      <c r="K161" s="20">
        <f t="shared" si="99"/>
        <v>90</v>
      </c>
      <c r="L161" s="20">
        <f t="shared" si="99"/>
        <v>90</v>
      </c>
      <c r="M161" s="20">
        <f t="shared" si="99"/>
        <v>90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-24.963157894736838</v>
      </c>
      <c r="E162" s="20">
        <f ca="1">D162+E123+E140</f>
        <v>3.1864526446876873</v>
      </c>
      <c r="F162" s="20">
        <f t="shared" ref="F162:M162" ca="1" si="100">E162+F123+F140</f>
        <v>14.301508304112241</v>
      </c>
      <c r="G162" s="20">
        <f t="shared" ca="1" si="100"/>
        <v>50.419630871343465</v>
      </c>
      <c r="H162" s="20">
        <f t="shared" ca="1" si="100"/>
        <v>94.214318773658405</v>
      </c>
      <c r="I162" s="20">
        <f t="shared" ca="1" si="100"/>
        <v>146.35098175086179</v>
      </c>
      <c r="J162" s="20">
        <f t="shared" ca="1" si="100"/>
        <v>207.32511491413797</v>
      </c>
      <c r="K162" s="20">
        <f t="shared" ca="1" si="100"/>
        <v>283.41884943764211</v>
      </c>
      <c r="L162" s="20">
        <f t="shared" ca="1" si="100"/>
        <v>369.37430201384331</v>
      </c>
      <c r="M162" s="20">
        <f t="shared" ca="1" si="100"/>
        <v>465.76899004023045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20.036842105263162</v>
      </c>
      <c r="E163" s="20">
        <f t="shared" ref="E163:M163" ca="1" si="101">SUM(E161:E162)</f>
        <v>93.186452644687691</v>
      </c>
      <c r="F163" s="20">
        <f t="shared" ca="1" si="101"/>
        <v>104.30150830411225</v>
      </c>
      <c r="G163" s="20">
        <f t="shared" ca="1" si="101"/>
        <v>140.41963087134346</v>
      </c>
      <c r="H163" s="20">
        <f t="shared" ca="1" si="101"/>
        <v>184.21431877365842</v>
      </c>
      <c r="I163" s="20">
        <f t="shared" ca="1" si="101"/>
        <v>236.35098175086179</v>
      </c>
      <c r="J163" s="20">
        <f t="shared" ca="1" si="101"/>
        <v>297.325114914138</v>
      </c>
      <c r="K163" s="20">
        <f t="shared" ca="1" si="101"/>
        <v>373.41884943764211</v>
      </c>
      <c r="L163" s="20">
        <f t="shared" ca="1" si="101"/>
        <v>459.37430201384331</v>
      </c>
      <c r="M163" s="20">
        <f t="shared" ca="1" si="101"/>
        <v>555.76899004023039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2">D91</f>
        <v>429.96315789473675</v>
      </c>
      <c r="E165" s="20">
        <f t="shared" ca="1" si="102"/>
        <v>831.26067064298331</v>
      </c>
      <c r="F165" s="20">
        <f t="shared" ca="1" si="102"/>
        <v>772.39331745402092</v>
      </c>
      <c r="G165" s="20">
        <f t="shared" ca="1" si="102"/>
        <v>683.46363663988291</v>
      </c>
      <c r="H165" s="20">
        <f t="shared" ca="1" si="102"/>
        <v>579.50122089317915</v>
      </c>
      <c r="I165" s="20">
        <f t="shared" ca="1" si="102"/>
        <v>466.04635513285569</v>
      </c>
      <c r="J165" s="20">
        <f t="shared" ca="1" si="102"/>
        <v>342.50633330002921</v>
      </c>
      <c r="K165" s="20">
        <f t="shared" ca="1" si="102"/>
        <v>209.75586575564446</v>
      </c>
      <c r="L165" s="20">
        <f t="shared" ca="1" si="102"/>
        <v>65.69790621226548</v>
      </c>
      <c r="M165" s="20">
        <f t="shared" ca="1" si="102"/>
        <v>2.8652303285525704E-6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8.8898630136986299</v>
      </c>
      <c r="F166" s="20">
        <f t="shared" si="103"/>
        <v>13.868186301369862</v>
      </c>
      <c r="G166" s="20">
        <f t="shared" si="103"/>
        <v>17.30749650410959</v>
      </c>
      <c r="H166" s="20">
        <f t="shared" si="103"/>
        <v>17.99979636427398</v>
      </c>
      <c r="I166" s="20">
        <f t="shared" si="103"/>
        <v>18.71978821884494</v>
      </c>
      <c r="J166" s="20">
        <f t="shared" si="103"/>
        <v>19.468579747598735</v>
      </c>
      <c r="K166" s="20">
        <f t="shared" si="103"/>
        <v>20.247322937502684</v>
      </c>
      <c r="L166" s="20">
        <f t="shared" si="103"/>
        <v>21.057215855002795</v>
      </c>
      <c r="M166" s="20">
        <f t="shared" si="103"/>
        <v>21.899504489202908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449.99999999999989</v>
      </c>
      <c r="E168" s="13">
        <f t="shared" ref="E168:M168" ca="1" si="104">E163+E165+E166</f>
        <v>933.33698630136973</v>
      </c>
      <c r="F168" s="13">
        <f t="shared" ca="1" si="104"/>
        <v>890.56301205950308</v>
      </c>
      <c r="G168" s="13">
        <f t="shared" ca="1" si="104"/>
        <v>841.19076401533596</v>
      </c>
      <c r="H168" s="13">
        <f t="shared" ca="1" si="104"/>
        <v>781.71533603111152</v>
      </c>
      <c r="I168" s="13">
        <f t="shared" ca="1" si="104"/>
        <v>721.11712510256234</v>
      </c>
      <c r="J168" s="13">
        <f t="shared" ca="1" si="104"/>
        <v>659.30002796176598</v>
      </c>
      <c r="K168" s="13">
        <f t="shared" ca="1" si="104"/>
        <v>603.42203813078925</v>
      </c>
      <c r="L168" s="13">
        <f t="shared" ca="1" si="104"/>
        <v>546.12942408111167</v>
      </c>
      <c r="M168" s="13">
        <f t="shared" ca="1" si="104"/>
        <v>577.66849739466352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1.5006662579253316E-11</v>
      </c>
      <c r="J169" s="20">
        <f t="shared" ca="1" si="105"/>
        <v>-1.5359091776190326E-10</v>
      </c>
      <c r="K169" s="20">
        <f t="shared" ca="1" si="105"/>
        <v>-3.6800429370487109E-10</v>
      </c>
      <c r="L169" s="20">
        <f t="shared" ca="1" si="105"/>
        <v>1.4934130376786925E-8</v>
      </c>
      <c r="M169" s="20">
        <f t="shared" ca="1" si="105"/>
        <v>-6.8004510467289947E-8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-45.000000000000057</v>
      </c>
      <c r="E173" s="20">
        <f t="shared" ref="E173:M173" ca="1" si="107">E130+E135+E138+E139</f>
        <v>-37.962597365144006</v>
      </c>
      <c r="F173" s="20">
        <f t="shared" ca="1" si="107"/>
        <v>20.086077344222339</v>
      </c>
      <c r="G173" s="20">
        <f t="shared" ca="1" si="107"/>
        <v>25.509869337367235</v>
      </c>
      <c r="H173" s="20">
        <f t="shared" ca="1" si="107"/>
        <v>27.627119515740816</v>
      </c>
      <c r="I173" s="20">
        <f t="shared" ca="1" si="107"/>
        <v>28.485985361037237</v>
      </c>
      <c r="J173" s="20">
        <f t="shared" ca="1" si="107"/>
        <v>29.368467917490761</v>
      </c>
      <c r="K173" s="20">
        <f t="shared" ca="1" si="107"/>
        <v>29.975156841547857</v>
      </c>
      <c r="L173" s="20">
        <f t="shared" ca="1" si="107"/>
        <v>30.909150601536368</v>
      </c>
      <c r="M173" s="20">
        <f t="shared" ca="1" si="107"/>
        <v>122.22916302128283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-45.000000000000057</v>
      </c>
      <c r="E176" s="20">
        <f t="shared" ref="E176:M176" ca="1" si="110">E173*E175</f>
        <v>-33.01095423056001</v>
      </c>
      <c r="F176" s="20">
        <f t="shared" ca="1" si="110"/>
        <v>15.187960184667178</v>
      </c>
      <c r="G176" s="20">
        <f t="shared" ca="1" si="110"/>
        <v>16.773153176538006</v>
      </c>
      <c r="H176" s="20">
        <f t="shared" ca="1" si="110"/>
        <v>15.795895249511442</v>
      </c>
      <c r="I176" s="20">
        <f t="shared" ca="1" si="110"/>
        <v>14.162569203555371</v>
      </c>
      <c r="J176" s="20">
        <f t="shared" ca="1" si="110"/>
        <v>12.696799130374457</v>
      </c>
      <c r="K176" s="20">
        <f t="shared" ca="1" si="110"/>
        <v>11.268771734241938</v>
      </c>
      <c r="L176" s="20">
        <f t="shared" ca="1" si="110"/>
        <v>10.104256159720572</v>
      </c>
      <c r="M176" s="20">
        <f t="shared" ca="1" si="110"/>
        <v>34.745156702078035</v>
      </c>
    </row>
    <row r="178" spans="1:13" x14ac:dyDescent="0.25">
      <c r="A178" s="4" t="s">
        <v>109</v>
      </c>
      <c r="B178" s="32">
        <f ca="1">SUM(D176:M176)</f>
        <v>52.723607310126937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0.27235701738438722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-45.000000000000057</v>
      </c>
      <c r="E181" s="20">
        <f ca="1">D181+E173</f>
        <v>-82.962597365144063</v>
      </c>
      <c r="F181" s="20">
        <f t="shared" ref="F181:M181" ca="1" si="111">E181+F173</f>
        <v>-62.876520020921724</v>
      </c>
      <c r="G181" s="20">
        <f t="shared" ca="1" si="111"/>
        <v>-37.366650683554489</v>
      </c>
      <c r="H181" s="20">
        <f t="shared" ca="1" si="111"/>
        <v>-9.7395311678136736</v>
      </c>
      <c r="I181" s="20">
        <f t="shared" ca="1" si="111"/>
        <v>18.746454193223563</v>
      </c>
      <c r="J181" s="20">
        <f t="shared" ca="1" si="111"/>
        <v>48.114922110714325</v>
      </c>
      <c r="K181" s="20">
        <f t="shared" ca="1" si="111"/>
        <v>78.090078952262189</v>
      </c>
      <c r="L181" s="20">
        <f t="shared" ca="1" si="111"/>
        <v>108.99922955379856</v>
      </c>
      <c r="M181" s="20">
        <f t="shared" ca="1" si="111"/>
        <v>231.22839257508139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-45.000000000000057</v>
      </c>
      <c r="E182" s="20">
        <f ca="1">D182+E176</f>
        <v>-78.01095423056006</v>
      </c>
      <c r="F182" s="20">
        <f t="shared" ref="F182:M182" ca="1" si="112">E182+F176</f>
        <v>-62.822994045892884</v>
      </c>
      <c r="G182" s="20">
        <f t="shared" ca="1" si="112"/>
        <v>-46.049840869354881</v>
      </c>
      <c r="H182" s="20">
        <f t="shared" ca="1" si="112"/>
        <v>-30.253945619843439</v>
      </c>
      <c r="I182" s="20">
        <f t="shared" ca="1" si="112"/>
        <v>-16.091376416288067</v>
      </c>
      <c r="J182" s="20">
        <f t="shared" ca="1" si="112"/>
        <v>-3.394577285913611</v>
      </c>
      <c r="K182" s="20">
        <f t="shared" ca="1" si="112"/>
        <v>7.8741944483283266</v>
      </c>
      <c r="L182" s="20">
        <f t="shared" ca="1" si="112"/>
        <v>17.978450608048899</v>
      </c>
      <c r="M182" s="20">
        <f t="shared" ca="1" si="112"/>
        <v>52.723607310126937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Klass-3-01</cp:lastModifiedBy>
  <dcterms:created xsi:type="dcterms:W3CDTF">2021-10-04T15:31:37Z</dcterms:created>
  <dcterms:modified xsi:type="dcterms:W3CDTF">2021-12-05T17:53:04Z</dcterms:modified>
</cp:coreProperties>
</file>