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Klass-3-01\Dropbox (Alt-Invest)\АИ Консалтинг\Песочница\2021-09 ХМАО\Инвестиционные направления\Нефтехимия\"/>
    </mc:Choice>
  </mc:AlternateContent>
  <xr:revisionPtr revIDLastSave="0" documentId="13_ncr:1_{931E7F75-68DE-4654-A84A-53D6D201D924}" xr6:coauthVersionLast="47" xr6:coauthVersionMax="47" xr10:uidLastSave="{00000000-0000-0000-0000-000000000000}"/>
  <bookViews>
    <workbookView xWindow="-108" yWindow="-108" windowWidth="23256" windowHeight="12576" xr2:uid="{F47D2013-E4C2-45FB-AA58-E9F3640752E1}"/>
  </bookViews>
  <sheets>
    <sheet name="Лист1" sheetId="1" r:id="rId1"/>
  </sheets>
  <definedNames>
    <definedName name="CUR_NAME">Лист1!$C$4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E69" i="1" l="1"/>
  <c r="C182" i="1"/>
  <c r="C173" i="1"/>
  <c r="C181" i="1"/>
  <c r="C178" i="1"/>
  <c r="C176" i="1"/>
  <c r="I106" i="1"/>
  <c r="I132" i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I135" i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0" i="1"/>
  <c r="F60" i="1" s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E35" i="1"/>
  <c r="D44" i="1"/>
  <c r="D45" i="1" s="1"/>
  <c r="D129" i="1" s="1"/>
  <c r="E10" i="1"/>
  <c r="E76" i="1" l="1"/>
  <c r="E151" i="1" s="1"/>
  <c r="D152" i="1"/>
  <c r="E74" i="1"/>
  <c r="F58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H7" i="1"/>
  <c r="F64" i="1" l="1"/>
  <c r="F69" i="1" s="1"/>
  <c r="F74" i="1" s="1"/>
  <c r="F149" i="1" s="1"/>
  <c r="G58" i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G152" i="1" l="1"/>
  <c r="H119" i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H152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I119" i="1" l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I152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9" i="1" l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E139" i="1"/>
  <c r="M119" i="1" l="1"/>
  <c r="M149" i="1"/>
  <c r="M152" i="1" s="1"/>
  <c r="M99" i="1"/>
  <c r="M116" i="1" s="1"/>
  <c r="M117" i="1" s="1"/>
  <c r="F89" i="1"/>
  <c r="F139" i="1" s="1"/>
  <c r="F94" i="1"/>
  <c r="M128" i="1" l="1"/>
  <c r="P1" i="1" l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8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8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<sst xmlns="http://schemas.openxmlformats.org/spreadsheetml/2006/main" count="173" uniqueCount="116">
  <si>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</si>
  <si>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</si>
  <si>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</si>
  <si>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</si>
  <si>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</si>
  <si>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</si>
  <si>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</si>
  <si>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</si>
  <si>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</si>
  <si>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</si>
  <si>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</si>
  <si>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</si>
  <si>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</si>
  <si>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</si>
  <si>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</si>
  <si>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</si>
  <si>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</si>
  <si>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</si>
  <si>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</si>
  <si>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</si>
  <si>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</si>
  <si>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</si>
  <si>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</si>
  <si>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</si>
  <si>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</si>
  <si>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</si>
  <si>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</si>
  <si>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</si>
  <si>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</si>
  <si>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</si>
  <si>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</si>
  <si>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</si>
  <si>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</si>
  <si>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</si>
  <si>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</si>
  <si>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</si>
  <si>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</si>
  <si>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</si>
  <si>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</si>
  <si>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</si>
  <si>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</si>
  <si>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</si>
  <si>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</si>
  <si>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</si>
  <si>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</si>
  <si>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</si>
  <si>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</si>
  <si>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</si>
  <si>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</si>
  <si>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</si>
  <si>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</si>
  <si>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</si>
  <si>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</si>
  <si>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</si>
  <si>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</si>
  <si>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</si>
  <si>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</si>
  <si>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</si>
  <si>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</si>
  <si>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</si>
  <si>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</si>
  <si>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</si>
  <si>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</si>
  <si>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</si>
  <si>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</si>
  <si>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</si>
  <si>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</si>
  <si>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</si>
  <si>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</si>
  <si>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</si>
  <si>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</si>
  <si>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</si>
  <si>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</si>
  <si>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</si>
  <si>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</si>
  <si>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</si>
  <si>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</si>
  <si>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</si>
  <si>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</si>
  <si>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</si>
  <si>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</si>
  <si>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</si>
  <si>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</si>
  <si>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</si>
  <si>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</si>
  <si>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</si>
  <si>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</si>
  <si>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</si>
  <si>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</si>
  <si>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</si>
  <si>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</si>
  <si>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</si>
  <si>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</si>
  <si>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</si>
  <si>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</si>
  <si>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</si>
  <si>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</si>
  <si>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</si>
  <si>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</si>
  <si>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</si>
  <si>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</si>
  <si>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</si>
  <si>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</si>
  <si>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</si>
  <si>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</si>
  <si>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</si>
  <si>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</si>
  <si>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</si>
  <si>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</si>
  <si>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</si>
  <si>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</si>
  <si>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</si>
  <si>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</si>
  <si>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</si>
  <si>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</si>
  <si>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ГПЗ-метанол в Ханты-Мансийском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</si>
</sst>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/>
    </xf>
  </cellXfs>
  <cellStyles count="3">
    <cellStyle name="Обычный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-1608.0000000000064</c:v>
                </c:pt>
                <c:pt idx="1">
                  <c:v>-4018.6816938871552</c:v>
                </c:pt>
                <c:pt idx="2">
                  <c:v>-5970.1794347136392</c:v>
                </c:pt>
                <c:pt idx="3">
                  <c:v>-4402.5761062536922</c:v>
                </c:pt>
                <c:pt idx="4">
                  <c:v>-2653.7117242927334</c:v>
                </c:pt>
                <c:pt idx="5">
                  <c:v>-850.24616068565865</c:v>
                </c:pt>
                <c:pt idx="6">
                  <c:v>4336.0692521260671</c:v>
                </c:pt>
                <c:pt idx="7">
                  <c:v>15872.905640628971</c:v>
                </c:pt>
                <c:pt idx="8">
                  <c:v>27782.486044671994</c:v>
                </c:pt>
                <c:pt idx="9">
                  <c:v>40162.840960876732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-1608.0000000000064</c:v>
                </c:pt>
                <c:pt idx="1">
                  <c:v>-3704.244951206223</c:v>
                </c:pt>
                <c:pt idx="2">
                  <c:v>-5179.8576096761544</c:v>
                </c:pt>
                <c:pt idx="3">
                  <c:v>-4149.1329751993253</c:v>
                </c:pt>
                <c:pt idx="4">
                  <c:v>-3149.2140887110927</c:v>
                </c:pt>
                <c:pt idx="5">
                  <c:v>-2252.5729675740367</c:v>
                </c:pt>
                <c:pt idx="6">
                  <c:v>-10.385693514092054</c:v>
                </c:pt>
                <c:pt idx="7">
                  <c:v>4326.7384284567106</c:v>
                </c:pt>
                <c:pt idx="8">
                  <c:v>8220.001388301931</c:v>
                </c:pt>
                <c:pt idx="9">
                  <c:v>11739.270938695365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Лист1!$D$125:$M$125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-8040</c:v>
                </c:pt>
                <c:pt idx="1">
                  <c:v>-16080</c:v>
                </c:pt>
                <c:pt idx="2">
                  <c:v>-16080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9-4BDF-A06E-2F6D1994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>
                <a:alpha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Лист1!$D$109:$M$109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16224.000000000002</c:v>
                </c:pt>
                <c:pt idx="2">
                  <c:v>25309.440000000002</c:v>
                </c:pt>
                <c:pt idx="3">
                  <c:v>31586.181120000005</c:v>
                </c:pt>
                <c:pt idx="4">
                  <c:v>32849.62836480001</c:v>
                </c:pt>
                <c:pt idx="5">
                  <c:v>34163.613499392013</c:v>
                </c:pt>
                <c:pt idx="6">
                  <c:v>35530.158039367692</c:v>
                </c:pt>
                <c:pt idx="7">
                  <c:v>36951.364360942403</c:v>
                </c:pt>
                <c:pt idx="8">
                  <c:v>38429.418935380098</c:v>
                </c:pt>
                <c:pt idx="9">
                  <c:v>39966.595692795301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9-49BA-9DFE-1B495AB2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200</xdr:row>
      <xdr:rowOff>140277</xdr:rowOff>
    </xdr:from>
    <xdr:to>
      <xdr:col>4</xdr:col>
      <xdr:colOff>367145</xdr:colOff>
      <xdr:row>210</xdr:row>
      <xdr:rowOff>3464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4F2145F-10B4-4AB7-8B05-62B9E879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13</xdr:col>
      <xdr:colOff>173181</xdr:colOff>
      <xdr:row>210</xdr:row>
      <xdr:rowOff>12123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4982691-C6E6-44C5-A5BD-8C005DAE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sheetPr codeName="Лист1"/>
  <dimension ref="A1:P182"/>
  <sheetViews>
    <sheetView tabSelected="1" zoomScale="110" zoomScaleNormal="110" workbookViewId="0">
      <pane ySplit="2" topLeftCell="A3" activePane="bottomLeft" state="frozen"/>
      <selection pane="bottomLeft" activeCell="H8" sqref="H8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11739.270938695365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0.41308640809564956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30000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0.5</v>
      </c>
      <c r="F7" s="10">
        <v>0.75</v>
      </c>
      <c r="G7" s="10">
        <v>0.9</v>
      </c>
      <c r="H7" s="10">
        <f t="shared" ref="G7:M8" si="0">G7</f>
        <v>0.9</v>
      </c>
      <c r="I7" s="10">
        <f t="shared" si="0"/>
        <v>0.9</v>
      </c>
      <c r="J7" s="10">
        <f t="shared" si="0"/>
        <v>0.9</v>
      </c>
      <c r="K7" s="10">
        <f t="shared" si="0"/>
        <v>0.9</v>
      </c>
      <c r="L7" s="10">
        <f t="shared" si="0"/>
        <v>0.9</v>
      </c>
      <c r="M7" s="10">
        <f t="shared" si="0"/>
        <v>0.9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16224.000000000002</v>
      </c>
      <c r="F10" s="13">
        <f t="shared" si="3"/>
        <v>25309.440000000002</v>
      </c>
      <c r="G10" s="13">
        <f t="shared" si="3"/>
        <v>31586.181120000005</v>
      </c>
      <c r="H10" s="13">
        <f t="shared" si="3"/>
        <v>32849.62836480001</v>
      </c>
      <c r="I10" s="13">
        <f t="shared" si="3"/>
        <v>34163.613499392013</v>
      </c>
      <c r="J10" s="13">
        <f t="shared" si="3"/>
        <v>35530.158039367692</v>
      </c>
      <c r="K10" s="13">
        <f t="shared" si="3"/>
        <v>36951.364360942403</v>
      </c>
      <c r="L10" s="13">
        <f t="shared" si="3"/>
        <v>38429.418935380098</v>
      </c>
      <c r="M10" s="13">
        <f t="shared" si="3"/>
        <v>39966.595692795301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0.35</v>
      </c>
      <c r="C14" s="9" t="s">
        <v>11</v>
      </c>
      <c r="D14" s="11">
        <f>$B14</f>
        <v>0.35</v>
      </c>
      <c r="E14" s="11">
        <f t="shared" ref="E14:M14" si="5">$B14</f>
        <v>0.35</v>
      </c>
      <c r="F14" s="11">
        <f t="shared" si="5"/>
        <v>0.35</v>
      </c>
      <c r="G14" s="11">
        <f t="shared" si="5"/>
        <v>0.35</v>
      </c>
      <c r="H14" s="11">
        <f t="shared" si="5"/>
        <v>0.35</v>
      </c>
      <c r="I14" s="11">
        <f t="shared" si="5"/>
        <v>0.35</v>
      </c>
      <c r="J14" s="11">
        <f t="shared" si="5"/>
        <v>0.35</v>
      </c>
      <c r="K14" s="11">
        <f t="shared" si="5"/>
        <v>0.35</v>
      </c>
      <c r="L14" s="11">
        <f t="shared" si="5"/>
        <v>0.35</v>
      </c>
      <c r="M14" s="11">
        <f t="shared" si="5"/>
        <v>0.35</v>
      </c>
    </row>
    <row r="15" spans="1:16" x14ac:dyDescent="0.25">
      <c r="A15" s="4" t="s">
        <v>17</v>
      </c>
      <c r="B15" s="19">
        <v>0.15</v>
      </c>
      <c r="C15" s="9" t="s">
        <v>11</v>
      </c>
      <c r="D15" s="11">
        <f t="shared" ref="D15:M22" si="6">$B15</f>
        <v>0.15</v>
      </c>
      <c r="E15" s="11">
        <f t="shared" si="6"/>
        <v>0.15</v>
      </c>
      <c r="F15" s="11">
        <f t="shared" si="6"/>
        <v>0.15</v>
      </c>
      <c r="G15" s="11">
        <f t="shared" si="6"/>
        <v>0.15</v>
      </c>
      <c r="H15" s="11">
        <f t="shared" si="6"/>
        <v>0.15</v>
      </c>
      <c r="I15" s="11">
        <f t="shared" si="6"/>
        <v>0.15</v>
      </c>
      <c r="J15" s="11">
        <f t="shared" si="6"/>
        <v>0.15</v>
      </c>
      <c r="K15" s="11">
        <f t="shared" si="6"/>
        <v>0.15</v>
      </c>
      <c r="L15" s="11">
        <f t="shared" si="6"/>
        <v>0.15</v>
      </c>
      <c r="M15" s="11">
        <f t="shared" si="6"/>
        <v>0.15</v>
      </c>
    </row>
    <row r="16" spans="1:16" x14ac:dyDescent="0.25">
      <c r="A16" s="4" t="s">
        <v>18</v>
      </c>
      <c r="B16" s="19">
        <v>0.05</v>
      </c>
      <c r="C16" s="9" t="s">
        <v>11</v>
      </c>
      <c r="D16" s="11">
        <f t="shared" si="6"/>
        <v>0.05</v>
      </c>
      <c r="E16" s="11">
        <f t="shared" si="6"/>
        <v>0.05</v>
      </c>
      <c r="F16" s="11">
        <f t="shared" si="6"/>
        <v>0.05</v>
      </c>
      <c r="G16" s="11">
        <f t="shared" si="6"/>
        <v>0.05</v>
      </c>
      <c r="H16" s="11">
        <f t="shared" si="6"/>
        <v>0.05</v>
      </c>
      <c r="I16" s="11">
        <f t="shared" si="6"/>
        <v>0.05</v>
      </c>
      <c r="J16" s="11">
        <f t="shared" si="6"/>
        <v>0.05</v>
      </c>
      <c r="K16" s="11">
        <f t="shared" si="6"/>
        <v>0.05</v>
      </c>
      <c r="L16" s="11">
        <f t="shared" si="6"/>
        <v>0.05</v>
      </c>
      <c r="M16" s="11">
        <f t="shared" si="6"/>
        <v>0.05</v>
      </c>
    </row>
    <row r="17" spans="1:13" x14ac:dyDescent="0.25">
      <c r="A17" s="4" t="s">
        <v>19</v>
      </c>
      <c r="B17" s="19">
        <v>7.0000000000000007E-2</v>
      </c>
      <c r="C17" s="9" t="s">
        <v>11</v>
      </c>
      <c r="D17" s="11">
        <f t="shared" si="6"/>
        <v>7.0000000000000007E-2</v>
      </c>
      <c r="E17" s="11">
        <f t="shared" si="6"/>
        <v>7.0000000000000007E-2</v>
      </c>
      <c r="F17" s="11">
        <f t="shared" si="6"/>
        <v>7.0000000000000007E-2</v>
      </c>
      <c r="G17" s="11">
        <f t="shared" si="6"/>
        <v>7.0000000000000007E-2</v>
      </c>
      <c r="H17" s="11">
        <f t="shared" si="6"/>
        <v>7.0000000000000007E-2</v>
      </c>
      <c r="I17" s="11">
        <f t="shared" si="6"/>
        <v>7.0000000000000007E-2</v>
      </c>
      <c r="J17" s="11">
        <f t="shared" si="6"/>
        <v>7.0000000000000007E-2</v>
      </c>
      <c r="K17" s="11">
        <f t="shared" si="6"/>
        <v>7.0000000000000007E-2</v>
      </c>
      <c r="L17" s="11">
        <f t="shared" si="6"/>
        <v>7.0000000000000007E-2</v>
      </c>
      <c r="M17" s="11">
        <f t="shared" si="6"/>
        <v>7.0000000000000007E-2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0.1</v>
      </c>
      <c r="C20" s="9" t="s">
        <v>11</v>
      </c>
      <c r="D20" s="11">
        <f t="shared" si="6"/>
        <v>0.1</v>
      </c>
      <c r="E20" s="11">
        <f t="shared" si="6"/>
        <v>0.1</v>
      </c>
      <c r="F20" s="11">
        <f t="shared" si="6"/>
        <v>0.1</v>
      </c>
      <c r="G20" s="11">
        <f t="shared" si="6"/>
        <v>0.1</v>
      </c>
      <c r="H20" s="11">
        <f t="shared" si="6"/>
        <v>0.1</v>
      </c>
      <c r="I20" s="11">
        <f t="shared" si="6"/>
        <v>0.1</v>
      </c>
      <c r="J20" s="11">
        <f t="shared" si="6"/>
        <v>0.1</v>
      </c>
      <c r="K20" s="11">
        <f t="shared" si="6"/>
        <v>0.1</v>
      </c>
      <c r="L20" s="11">
        <f t="shared" si="6"/>
        <v>0.1</v>
      </c>
      <c r="M20" s="11">
        <f t="shared" si="6"/>
        <v>0.1</v>
      </c>
    </row>
    <row r="21" spans="1:13" x14ac:dyDescent="0.25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25">
      <c r="A22" s="4" t="s">
        <v>28</v>
      </c>
      <c r="B22" s="19">
        <v>3.5000000000000003E-2</v>
      </c>
      <c r="C22" s="9" t="s">
        <v>11</v>
      </c>
      <c r="D22" s="11">
        <f t="shared" si="6"/>
        <v>3.5000000000000003E-2</v>
      </c>
      <c r="E22" s="11">
        <f t="shared" si="6"/>
        <v>3.5000000000000003E-2</v>
      </c>
      <c r="F22" s="11">
        <f t="shared" si="6"/>
        <v>3.5000000000000003E-2</v>
      </c>
      <c r="G22" s="11">
        <f t="shared" si="6"/>
        <v>3.5000000000000003E-2</v>
      </c>
      <c r="H22" s="11">
        <f t="shared" si="6"/>
        <v>3.5000000000000003E-2</v>
      </c>
      <c r="I22" s="11">
        <f t="shared" si="6"/>
        <v>3.5000000000000003E-2</v>
      </c>
      <c r="J22" s="11">
        <f t="shared" si="6"/>
        <v>3.5000000000000003E-2</v>
      </c>
      <c r="K22" s="11">
        <f t="shared" si="6"/>
        <v>3.5000000000000003E-2</v>
      </c>
      <c r="L22" s="11">
        <f t="shared" si="6"/>
        <v>3.5000000000000003E-2</v>
      </c>
      <c r="M22" s="11">
        <f t="shared" si="6"/>
        <v>3.5000000000000003E-2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5678.4000000000005</v>
      </c>
      <c r="F26" s="20">
        <f t="shared" si="8"/>
        <v>8858.3040000000001</v>
      </c>
      <c r="G26" s="20">
        <f t="shared" si="8"/>
        <v>11055.163392</v>
      </c>
      <c r="H26" s="20">
        <f t="shared" si="8"/>
        <v>11497.369927680003</v>
      </c>
      <c r="I26" s="20">
        <f t="shared" si="8"/>
        <v>11957.264724787205</v>
      </c>
      <c r="J26" s="20">
        <f t="shared" si="8"/>
        <v>12435.555313778692</v>
      </c>
      <c r="K26" s="20">
        <f t="shared" si="8"/>
        <v>12932.97752632984</v>
      </c>
      <c r="L26" s="20">
        <f t="shared" si="8"/>
        <v>13450.296627383033</v>
      </c>
      <c r="M26" s="20">
        <f t="shared" si="8"/>
        <v>13988.308492478354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2433.6000000000004</v>
      </c>
      <c r="F27" s="20">
        <f t="shared" si="9"/>
        <v>3796.4160000000002</v>
      </c>
      <c r="G27" s="20">
        <f t="shared" si="9"/>
        <v>4737.9271680000002</v>
      </c>
      <c r="H27" s="20">
        <f t="shared" si="9"/>
        <v>4927.4442547200015</v>
      </c>
      <c r="I27" s="20">
        <f t="shared" si="9"/>
        <v>5124.542024908802</v>
      </c>
      <c r="J27" s="20">
        <f t="shared" si="9"/>
        <v>5329.5237059051533</v>
      </c>
      <c r="K27" s="20">
        <f t="shared" si="9"/>
        <v>5542.7046541413602</v>
      </c>
      <c r="L27" s="20">
        <f t="shared" si="9"/>
        <v>5764.4128403070144</v>
      </c>
      <c r="M27" s="20">
        <f t="shared" si="9"/>
        <v>5994.9893539192954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811.20000000000016</v>
      </c>
      <c r="F28" s="20">
        <f t="shared" si="10"/>
        <v>1265.4720000000002</v>
      </c>
      <c r="G28" s="20">
        <f t="shared" si="10"/>
        <v>1579.3090560000003</v>
      </c>
      <c r="H28" s="20">
        <f t="shared" si="10"/>
        <v>1642.4814182400005</v>
      </c>
      <c r="I28" s="20">
        <f t="shared" si="10"/>
        <v>1708.1806749696007</v>
      </c>
      <c r="J28" s="20">
        <f t="shared" si="10"/>
        <v>1776.5079019683847</v>
      </c>
      <c r="K28" s="20">
        <f t="shared" si="10"/>
        <v>1847.5682180471204</v>
      </c>
      <c r="L28" s="20">
        <f t="shared" si="10"/>
        <v>1921.470946769005</v>
      </c>
      <c r="M28" s="20">
        <f t="shared" si="10"/>
        <v>1998.3297846397652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1135.6800000000003</v>
      </c>
      <c r="F29" s="20">
        <f t="shared" si="11"/>
        <v>1771.6608000000003</v>
      </c>
      <c r="G29" s="20">
        <f t="shared" si="11"/>
        <v>2211.0326784000003</v>
      </c>
      <c r="H29" s="20">
        <f t="shared" si="11"/>
        <v>2299.4739855360008</v>
      </c>
      <c r="I29" s="20">
        <f t="shared" si="11"/>
        <v>2391.4529449574411</v>
      </c>
      <c r="J29" s="20">
        <f t="shared" si="11"/>
        <v>2487.1110627557387</v>
      </c>
      <c r="K29" s="20">
        <f t="shared" si="11"/>
        <v>2586.5955052659683</v>
      </c>
      <c r="L29" s="20">
        <f t="shared" si="11"/>
        <v>2690.0593254766072</v>
      </c>
      <c r="M29" s="20">
        <f t="shared" si="11"/>
        <v>2797.6616984956713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1622.4000000000003</v>
      </c>
      <c r="F32" s="20">
        <f t="shared" si="12"/>
        <v>2530.9440000000004</v>
      </c>
      <c r="G32" s="20">
        <f t="shared" si="12"/>
        <v>3158.6181120000006</v>
      </c>
      <c r="H32" s="20">
        <f t="shared" si="12"/>
        <v>3284.962836480001</v>
      </c>
      <c r="I32" s="20">
        <f t="shared" si="12"/>
        <v>3416.3613499392013</v>
      </c>
      <c r="J32" s="20">
        <f t="shared" si="12"/>
        <v>3553.0158039367693</v>
      </c>
      <c r="K32" s="20">
        <f t="shared" si="12"/>
        <v>3695.1364360942407</v>
      </c>
      <c r="L32" s="20">
        <f t="shared" si="12"/>
        <v>3842.9418935380099</v>
      </c>
      <c r="M32" s="20">
        <f t="shared" si="12"/>
        <v>3996.6595692795304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811.20000000000016</v>
      </c>
      <c r="F33" s="20">
        <f t="shared" si="13"/>
        <v>1265.4720000000002</v>
      </c>
      <c r="G33" s="20">
        <f t="shared" si="13"/>
        <v>1579.3090560000003</v>
      </c>
      <c r="H33" s="20">
        <f t="shared" si="13"/>
        <v>1642.4814182400005</v>
      </c>
      <c r="I33" s="20">
        <f t="shared" si="13"/>
        <v>1708.1806749696007</v>
      </c>
      <c r="J33" s="20">
        <f t="shared" si="13"/>
        <v>1776.5079019683847</v>
      </c>
      <c r="K33" s="20">
        <f t="shared" si="13"/>
        <v>1847.5682180471204</v>
      </c>
      <c r="L33" s="20">
        <f t="shared" si="13"/>
        <v>1921.470946769005</v>
      </c>
      <c r="M33" s="20">
        <f t="shared" si="13"/>
        <v>1998.3297846397652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567.84000000000015</v>
      </c>
      <c r="F34" s="20">
        <f t="shared" si="14"/>
        <v>885.83040000000017</v>
      </c>
      <c r="G34" s="20">
        <f t="shared" si="14"/>
        <v>1105.5163392000002</v>
      </c>
      <c r="H34" s="20">
        <f t="shared" si="14"/>
        <v>1149.7369927680004</v>
      </c>
      <c r="I34" s="20">
        <f t="shared" si="14"/>
        <v>1195.7264724787206</v>
      </c>
      <c r="J34" s="20">
        <f t="shared" si="14"/>
        <v>1243.5555313778693</v>
      </c>
      <c r="K34" s="20">
        <f t="shared" si="14"/>
        <v>1293.2977526329842</v>
      </c>
      <c r="L34" s="20">
        <f t="shared" si="14"/>
        <v>1345.0296627383036</v>
      </c>
      <c r="M34" s="20">
        <f t="shared" si="14"/>
        <v>1398.8308492478357</v>
      </c>
    </row>
    <row r="35" spans="1:13" x14ac:dyDescent="0.25">
      <c r="A35" s="4" t="s">
        <v>20</v>
      </c>
      <c r="B35" s="21">
        <v>80</v>
      </c>
      <c r="C35" s="9" t="s">
        <v>24</v>
      </c>
      <c r="D35" s="22">
        <f>$B$35*D9</f>
        <v>83.2</v>
      </c>
      <c r="E35" s="22">
        <f t="shared" ref="E35:M35" si="15">$B$35*E9</f>
        <v>86.528000000000006</v>
      </c>
      <c r="F35" s="22">
        <f t="shared" si="15"/>
        <v>89.989120000000014</v>
      </c>
      <c r="G35" s="22">
        <f t="shared" si="15"/>
        <v>93.58868480000001</v>
      </c>
      <c r="H35" s="22">
        <f t="shared" si="15"/>
        <v>97.332232192000021</v>
      </c>
      <c r="I35" s="22">
        <f t="shared" si="15"/>
        <v>101.22552147968003</v>
      </c>
      <c r="J35" s="22">
        <f t="shared" si="15"/>
        <v>105.27454233886724</v>
      </c>
      <c r="K35" s="22">
        <f t="shared" si="15"/>
        <v>109.48552403242192</v>
      </c>
      <c r="L35" s="22">
        <f t="shared" si="15"/>
        <v>113.86494499371881</v>
      </c>
      <c r="M35" s="22">
        <f t="shared" si="15"/>
        <v>118.41954279346757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547</v>
      </c>
      <c r="F36" s="20">
        <f t="shared" si="16"/>
        <v>820</v>
      </c>
      <c r="G36" s="20">
        <f t="shared" si="16"/>
        <v>984</v>
      </c>
      <c r="H36" s="20">
        <f t="shared" si="16"/>
        <v>984</v>
      </c>
      <c r="I36" s="20">
        <f t="shared" si="16"/>
        <v>984</v>
      </c>
      <c r="J36" s="20">
        <f t="shared" si="16"/>
        <v>984</v>
      </c>
      <c r="K36" s="20">
        <f t="shared" si="16"/>
        <v>984</v>
      </c>
      <c r="L36" s="20">
        <f t="shared" si="16"/>
        <v>984</v>
      </c>
      <c r="M36" s="20">
        <f t="shared" si="16"/>
        <v>984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45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2000.219178082192</v>
      </c>
      <c r="F40" s="20">
        <f t="shared" si="18"/>
        <v>3120.3419178082195</v>
      </c>
      <c r="G40" s="20">
        <f t="shared" si="18"/>
        <v>3894.1867134246581</v>
      </c>
      <c r="H40" s="20">
        <f t="shared" si="18"/>
        <v>4049.9541819616452</v>
      </c>
      <c r="I40" s="20">
        <f t="shared" si="18"/>
        <v>4211.9523492401113</v>
      </c>
      <c r="J40" s="20">
        <f t="shared" si="18"/>
        <v>4380.4304432097151</v>
      </c>
      <c r="K40" s="20">
        <f t="shared" si="18"/>
        <v>4555.6476609381043</v>
      </c>
      <c r="L40" s="20">
        <f t="shared" si="18"/>
        <v>4737.8735673756291</v>
      </c>
      <c r="M40" s="20">
        <f t="shared" si="18"/>
        <v>4927.3885100706539</v>
      </c>
    </row>
    <row r="41" spans="1:13" x14ac:dyDescent="0.25">
      <c r="A41" s="4" t="s">
        <v>33</v>
      </c>
      <c r="B41" s="5">
        <v>30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1333.4794520547946</v>
      </c>
      <c r="F41" s="20">
        <f t="shared" si="19"/>
        <v>2080.2279452054795</v>
      </c>
      <c r="G41" s="20">
        <f t="shared" si="19"/>
        <v>2596.1244756164388</v>
      </c>
      <c r="H41" s="20">
        <f t="shared" si="19"/>
        <v>2699.9694546410965</v>
      </c>
      <c r="I41" s="20">
        <f t="shared" si="19"/>
        <v>2807.9682328267409</v>
      </c>
      <c r="J41" s="20">
        <f t="shared" si="19"/>
        <v>2920.2869621398104</v>
      </c>
      <c r="K41" s="20">
        <f t="shared" si="19"/>
        <v>3037.0984406254033</v>
      </c>
      <c r="L41" s="20">
        <f t="shared" si="19"/>
        <v>3158.582378250419</v>
      </c>
      <c r="M41" s="20">
        <f t="shared" si="19"/>
        <v>3284.9256733804355</v>
      </c>
    </row>
    <row r="42" spans="1:13" x14ac:dyDescent="0.25">
      <c r="A42" s="4" t="s">
        <v>34</v>
      </c>
      <c r="B42" s="5">
        <v>20</v>
      </c>
      <c r="C42" s="9" t="str">
        <f>CUR_NAME</f>
        <v>млн руб.</v>
      </c>
      <c r="D42" s="20">
        <f t="shared" si="19"/>
        <v>0</v>
      </c>
      <c r="E42" s="20">
        <f t="shared" si="19"/>
        <v>888.98630136986321</v>
      </c>
      <c r="F42" s="20">
        <f t="shared" si="19"/>
        <v>1386.8186301369865</v>
      </c>
      <c r="G42" s="20">
        <f t="shared" si="19"/>
        <v>1730.7496504109592</v>
      </c>
      <c r="H42" s="20">
        <f t="shared" si="19"/>
        <v>1799.9796364273977</v>
      </c>
      <c r="I42" s="20">
        <f t="shared" si="19"/>
        <v>1871.9788218844938</v>
      </c>
      <c r="J42" s="20">
        <f t="shared" si="19"/>
        <v>1946.8579747598737</v>
      </c>
      <c r="K42" s="20">
        <f t="shared" si="19"/>
        <v>2024.7322937502686</v>
      </c>
      <c r="L42" s="20">
        <f t="shared" si="19"/>
        <v>2105.7215855002792</v>
      </c>
      <c r="M42" s="20">
        <f t="shared" si="19"/>
        <v>2189.9504489202905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2444.7123287671234</v>
      </c>
      <c r="F44" s="20">
        <f t="shared" ref="F44:M44" si="20">F40+F41-F42</f>
        <v>3813.7512328767129</v>
      </c>
      <c r="G44" s="20">
        <f t="shared" si="20"/>
        <v>4759.561538630137</v>
      </c>
      <c r="H44" s="20">
        <f t="shared" si="20"/>
        <v>4949.9440001753437</v>
      </c>
      <c r="I44" s="20">
        <f t="shared" si="20"/>
        <v>5147.9417601823588</v>
      </c>
      <c r="J44" s="20">
        <f t="shared" si="20"/>
        <v>5353.8594305896513</v>
      </c>
      <c r="K44" s="20">
        <f t="shared" si="20"/>
        <v>5568.0138078132386</v>
      </c>
      <c r="L44" s="20">
        <f t="shared" si="20"/>
        <v>5790.7343601257689</v>
      </c>
      <c r="M44" s="20">
        <f t="shared" si="20"/>
        <v>6022.3637345307998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2444.7123287671234</v>
      </c>
      <c r="F45" s="20">
        <f t="shared" ref="F45:M45" si="21">F44-E44</f>
        <v>1369.0389041095896</v>
      </c>
      <c r="G45" s="20">
        <f t="shared" si="21"/>
        <v>945.81030575342402</v>
      </c>
      <c r="H45" s="20">
        <f t="shared" si="21"/>
        <v>190.38246154520675</v>
      </c>
      <c r="I45" s="20">
        <f t="shared" si="21"/>
        <v>197.99776000701513</v>
      </c>
      <c r="J45" s="20">
        <f t="shared" si="21"/>
        <v>205.91767040729246</v>
      </c>
      <c r="K45" s="20">
        <f t="shared" si="21"/>
        <v>214.15437722358729</v>
      </c>
      <c r="L45" s="20">
        <f t="shared" si="21"/>
        <v>222.72055231253034</v>
      </c>
      <c r="M45" s="20">
        <f t="shared" si="21"/>
        <v>231.62937440503083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1.34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0.2</v>
      </c>
      <c r="E50" s="24">
        <v>0.4</v>
      </c>
      <c r="F50" s="24">
        <v>0.4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40200</v>
      </c>
      <c r="C51" s="9" t="str">
        <f>CUR_NAME</f>
        <v>млн руб.</v>
      </c>
      <c r="D51" s="20">
        <f>$B$49*$B$6*D50</f>
        <v>8040</v>
      </c>
      <c r="E51" s="20">
        <f t="shared" ref="E51:M51" si="23">$B$49*$B$6*E50</f>
        <v>16080</v>
      </c>
      <c r="F51" s="20">
        <f t="shared" si="23"/>
        <v>16080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2814.0000000000005</v>
      </c>
      <c r="E53" s="20">
        <f t="shared" ref="E53:M53" si="24">E$51*$B53</f>
        <v>5628.0000000000009</v>
      </c>
      <c r="F53" s="20">
        <f t="shared" si="24"/>
        <v>5628.0000000000009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4824</v>
      </c>
      <c r="E54" s="20">
        <f t="shared" si="25"/>
        <v>9648</v>
      </c>
      <c r="F54" s="20">
        <f t="shared" si="25"/>
        <v>9648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402</v>
      </c>
      <c r="E55" s="20">
        <f t="shared" si="25"/>
        <v>804</v>
      </c>
      <c r="F55" s="20">
        <f t="shared" si="25"/>
        <v>804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2814.0000000000005</v>
      </c>
      <c r="E58" s="20">
        <f>D58+E53</f>
        <v>8442.0000000000018</v>
      </c>
      <c r="F58" s="20">
        <f t="shared" ref="F58:M58" si="26">E58+F53</f>
        <v>14070.000000000004</v>
      </c>
      <c r="G58" s="20">
        <f t="shared" si="26"/>
        <v>14070.000000000004</v>
      </c>
      <c r="H58" s="20">
        <f t="shared" si="26"/>
        <v>14070.000000000004</v>
      </c>
      <c r="I58" s="20">
        <f t="shared" si="26"/>
        <v>14070.000000000004</v>
      </c>
      <c r="J58" s="20">
        <f t="shared" si="26"/>
        <v>14070.000000000004</v>
      </c>
      <c r="K58" s="20">
        <f t="shared" si="26"/>
        <v>14070.000000000004</v>
      </c>
      <c r="L58" s="20">
        <f t="shared" si="26"/>
        <v>14070.000000000004</v>
      </c>
      <c r="M58" s="20">
        <f t="shared" si="26"/>
        <v>14070.000000000004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4824</v>
      </c>
      <c r="E59" s="20">
        <f t="shared" ref="E59:M59" si="28">D59+E54</f>
        <v>14472</v>
      </c>
      <c r="F59" s="20">
        <f t="shared" si="28"/>
        <v>24120</v>
      </c>
      <c r="G59" s="20">
        <f t="shared" si="28"/>
        <v>24120</v>
      </c>
      <c r="H59" s="20">
        <f t="shared" si="28"/>
        <v>24120</v>
      </c>
      <c r="I59" s="20">
        <f t="shared" si="28"/>
        <v>24120</v>
      </c>
      <c r="J59" s="20">
        <f t="shared" si="28"/>
        <v>24120</v>
      </c>
      <c r="K59" s="20">
        <f t="shared" si="28"/>
        <v>24120</v>
      </c>
      <c r="L59" s="20">
        <f t="shared" si="28"/>
        <v>24120</v>
      </c>
      <c r="M59" s="20">
        <f t="shared" si="28"/>
        <v>24120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402</v>
      </c>
      <c r="E60" s="20">
        <f t="shared" ref="E60:M60" si="29">D60+E55</f>
        <v>1206</v>
      </c>
      <c r="F60" s="20">
        <f t="shared" si="29"/>
        <v>2010</v>
      </c>
      <c r="G60" s="20">
        <f t="shared" si="29"/>
        <v>2010</v>
      </c>
      <c r="H60" s="20">
        <f t="shared" si="29"/>
        <v>2010</v>
      </c>
      <c r="I60" s="20">
        <f t="shared" si="29"/>
        <v>2010</v>
      </c>
      <c r="J60" s="20">
        <f t="shared" si="29"/>
        <v>2010</v>
      </c>
      <c r="K60" s="20">
        <f t="shared" si="29"/>
        <v>2010</v>
      </c>
      <c r="L60" s="20">
        <f t="shared" si="29"/>
        <v>2010</v>
      </c>
      <c r="M60" s="20">
        <f t="shared" si="29"/>
        <v>2010</v>
      </c>
    </row>
    <row r="62" spans="1:13" x14ac:dyDescent="0.25">
      <c r="A62" s="4" t="s">
        <v>47</v>
      </c>
      <c r="B62" s="4">
        <f>MATCH(0, D50:M50, 0)</f>
        <v>4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0</v>
      </c>
      <c r="G64" s="20">
        <f t="shared" si="30"/>
        <v>703.50000000000023</v>
      </c>
      <c r="H64" s="20">
        <f t="shared" si="30"/>
        <v>703.50000000000023</v>
      </c>
      <c r="I64" s="20">
        <f t="shared" si="30"/>
        <v>703.50000000000023</v>
      </c>
      <c r="J64" s="20">
        <f t="shared" si="30"/>
        <v>703.50000000000023</v>
      </c>
      <c r="K64" s="20">
        <f t="shared" si="30"/>
        <v>703.50000000000023</v>
      </c>
      <c r="L64" s="20">
        <f t="shared" si="30"/>
        <v>703.50000000000023</v>
      </c>
      <c r="M64" s="20">
        <f t="shared" si="30"/>
        <v>703.50000000000023</v>
      </c>
    </row>
    <row r="65" spans="1:13" x14ac:dyDescent="0.25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0</v>
      </c>
      <c r="G65" s="20">
        <f t="shared" si="32"/>
        <v>2412</v>
      </c>
      <c r="H65" s="20">
        <f t="shared" si="32"/>
        <v>2412</v>
      </c>
      <c r="I65" s="20">
        <f t="shared" si="32"/>
        <v>2412</v>
      </c>
      <c r="J65" s="20">
        <f t="shared" si="32"/>
        <v>2412</v>
      </c>
      <c r="K65" s="20">
        <f t="shared" si="32"/>
        <v>2412</v>
      </c>
      <c r="L65" s="20">
        <f t="shared" si="32"/>
        <v>2412</v>
      </c>
      <c r="M65" s="20">
        <f t="shared" si="32"/>
        <v>2412</v>
      </c>
    </row>
    <row r="66" spans="1:13" x14ac:dyDescent="0.25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0</v>
      </c>
      <c r="G66" s="20">
        <f t="shared" si="32"/>
        <v>402</v>
      </c>
      <c r="H66" s="20">
        <f t="shared" si="32"/>
        <v>402</v>
      </c>
      <c r="I66" s="20">
        <f t="shared" si="32"/>
        <v>402</v>
      </c>
      <c r="J66" s="20">
        <f t="shared" si="32"/>
        <v>402</v>
      </c>
      <c r="K66" s="20">
        <f t="shared" si="32"/>
        <v>402</v>
      </c>
      <c r="L66" s="20">
        <f t="shared" si="32"/>
        <v>0</v>
      </c>
      <c r="M66" s="20">
        <f t="shared" si="32"/>
        <v>0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0</v>
      </c>
      <c r="G69" s="20">
        <f t="shared" si="33"/>
        <v>703.50000000000023</v>
      </c>
      <c r="H69" s="20">
        <f t="shared" si="33"/>
        <v>1407.0000000000005</v>
      </c>
      <c r="I69" s="20">
        <f t="shared" si="33"/>
        <v>2110.5000000000009</v>
      </c>
      <c r="J69" s="20">
        <f t="shared" si="33"/>
        <v>2814.0000000000009</v>
      </c>
      <c r="K69" s="20">
        <f t="shared" si="33"/>
        <v>3517.5000000000009</v>
      </c>
      <c r="L69" s="20">
        <f t="shared" si="33"/>
        <v>4221.0000000000009</v>
      </c>
      <c r="M69" s="20">
        <f t="shared" si="33"/>
        <v>4924.5000000000009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0</v>
      </c>
      <c r="G70" s="20">
        <f t="shared" si="35"/>
        <v>2412</v>
      </c>
      <c r="H70" s="20">
        <f t="shared" si="35"/>
        <v>4824</v>
      </c>
      <c r="I70" s="20">
        <f t="shared" si="35"/>
        <v>7236</v>
      </c>
      <c r="J70" s="20">
        <f t="shared" si="35"/>
        <v>9648</v>
      </c>
      <c r="K70" s="20">
        <f t="shared" si="35"/>
        <v>12060</v>
      </c>
      <c r="L70" s="20">
        <f t="shared" si="35"/>
        <v>14472</v>
      </c>
      <c r="M70" s="20">
        <f t="shared" si="35"/>
        <v>16884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0</v>
      </c>
      <c r="G71" s="20">
        <f t="shared" si="35"/>
        <v>402</v>
      </c>
      <c r="H71" s="20">
        <f t="shared" si="35"/>
        <v>804</v>
      </c>
      <c r="I71" s="20">
        <f t="shared" si="35"/>
        <v>1206</v>
      </c>
      <c r="J71" s="20">
        <f t="shared" si="35"/>
        <v>1608</v>
      </c>
      <c r="K71" s="20">
        <f t="shared" si="35"/>
        <v>2010</v>
      </c>
      <c r="L71" s="20">
        <f t="shared" si="35"/>
        <v>2010</v>
      </c>
      <c r="M71" s="20">
        <f t="shared" si="35"/>
        <v>2010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2814.0000000000005</v>
      </c>
      <c r="E74" s="20">
        <f t="shared" ref="E74:M74" si="36">E58-E69</f>
        <v>8442.0000000000018</v>
      </c>
      <c r="F74" s="20">
        <f t="shared" si="36"/>
        <v>14070.000000000004</v>
      </c>
      <c r="G74" s="20">
        <f t="shared" si="36"/>
        <v>13366.500000000004</v>
      </c>
      <c r="H74" s="20">
        <f t="shared" si="36"/>
        <v>12663.000000000004</v>
      </c>
      <c r="I74" s="20">
        <f t="shared" si="36"/>
        <v>11959.500000000004</v>
      </c>
      <c r="J74" s="20">
        <f t="shared" si="36"/>
        <v>11256.000000000004</v>
      </c>
      <c r="K74" s="20">
        <f t="shared" si="36"/>
        <v>10552.500000000004</v>
      </c>
      <c r="L74" s="20">
        <f t="shared" si="36"/>
        <v>9849.0000000000036</v>
      </c>
      <c r="M74" s="20">
        <f t="shared" si="36"/>
        <v>9145.5000000000036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4824</v>
      </c>
      <c r="E75" s="20">
        <f t="shared" si="37"/>
        <v>14472</v>
      </c>
      <c r="F75" s="20">
        <f t="shared" si="37"/>
        <v>24120</v>
      </c>
      <c r="G75" s="20">
        <f t="shared" si="37"/>
        <v>21708</v>
      </c>
      <c r="H75" s="20">
        <f t="shared" si="37"/>
        <v>19296</v>
      </c>
      <c r="I75" s="20">
        <f t="shared" si="37"/>
        <v>16884</v>
      </c>
      <c r="J75" s="20">
        <f t="shared" si="37"/>
        <v>14472</v>
      </c>
      <c r="K75" s="20">
        <f t="shared" si="37"/>
        <v>12060</v>
      </c>
      <c r="L75" s="20">
        <f t="shared" si="37"/>
        <v>9648</v>
      </c>
      <c r="M75" s="20">
        <f t="shared" si="37"/>
        <v>7236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402</v>
      </c>
      <c r="E76" s="20">
        <f t="shared" si="37"/>
        <v>1206</v>
      </c>
      <c r="F76" s="20">
        <f t="shared" si="37"/>
        <v>2010</v>
      </c>
      <c r="G76" s="20">
        <f t="shared" si="37"/>
        <v>1608</v>
      </c>
      <c r="H76" s="20">
        <f t="shared" si="37"/>
        <v>1206</v>
      </c>
      <c r="I76" s="20">
        <f t="shared" si="37"/>
        <v>804</v>
      </c>
      <c r="J76" s="20">
        <f t="shared" si="37"/>
        <v>402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0.2</v>
      </c>
      <c r="C80" s="9" t="s">
        <v>11</v>
      </c>
    </row>
    <row r="81" spans="1:13" x14ac:dyDescent="0.25">
      <c r="A81" s="4" t="s">
        <v>52</v>
      </c>
      <c r="B81" s="26">
        <f>1-B80</f>
        <v>0.8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1608</v>
      </c>
      <c r="E83" s="7">
        <f t="shared" ref="E83:M83" si="39">E51*$B$80</f>
        <v>3216</v>
      </c>
      <c r="F83" s="7">
        <f t="shared" si="39"/>
        <v>3216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1608</v>
      </c>
      <c r="E84" s="7">
        <f>D84+E83</f>
        <v>4824</v>
      </c>
      <c r="F84" s="7">
        <f t="shared" ref="F84:M84" si="40">E84+F83</f>
        <v>8040</v>
      </c>
      <c r="G84" s="7">
        <f t="shared" si="40"/>
        <v>8040</v>
      </c>
      <c r="H84" s="7">
        <f t="shared" si="40"/>
        <v>8040</v>
      </c>
      <c r="I84" s="7">
        <f t="shared" si="40"/>
        <v>8040</v>
      </c>
      <c r="J84" s="7">
        <f t="shared" si="40"/>
        <v>8040</v>
      </c>
      <c r="K84" s="7">
        <f t="shared" si="40"/>
        <v>8040</v>
      </c>
      <c r="L84" s="7">
        <f t="shared" si="40"/>
        <v>8040</v>
      </c>
      <c r="M84" s="7">
        <f t="shared" si="40"/>
        <v>8040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805.31830611284272</v>
      </c>
      <c r="F86" s="20">
        <f t="shared" ca="1" si="42"/>
        <v>1264.5022591735185</v>
      </c>
      <c r="G86" s="20">
        <f t="shared" ca="1" si="42"/>
        <v>1085.804439269519</v>
      </c>
      <c r="H86" s="20">
        <f t="shared" ca="1" si="42"/>
        <v>1216.5632202504328</v>
      </c>
      <c r="I86" s="20">
        <f t="shared" ca="1" si="42"/>
        <v>1360.2183904955946</v>
      </c>
      <c r="J86" s="20">
        <f t="shared" ca="1" si="42"/>
        <v>1512.3176475570267</v>
      </c>
      <c r="K86" s="20">
        <f t="shared" ca="1" si="42"/>
        <v>1646.6981531452982</v>
      </c>
      <c r="L86" s="20">
        <f t="shared" ca="1" si="42"/>
        <v>1803.3601912711108</v>
      </c>
      <c r="M86" s="20">
        <f t="shared" ca="1" si="42"/>
        <v>1899.2968581219543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6835.6926315789415</v>
      </c>
      <c r="E88" s="20">
        <f t="shared" ref="E88:M88" ca="1" si="43">IF(E1&lt;$B$62, MAX(-E145+E138,0), 0)</f>
        <v>12087.439104315761</v>
      </c>
      <c r="F88" s="20">
        <f t="shared" ca="1" si="43"/>
        <v>9175.0298674155147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si="44"/>
        <v>0</v>
      </c>
      <c r="G89" s="20">
        <f t="shared" ca="1" si="44"/>
        <v>6433.1085621342245</v>
      </c>
      <c r="H89" s="20">
        <f t="shared" ca="1" si="44"/>
        <v>7661.0692577459977</v>
      </c>
      <c r="I89" s="20">
        <f t="shared" ca="1" si="44"/>
        <v>8317.1286288638803</v>
      </c>
      <c r="J89" s="20">
        <f t="shared" ca="1" si="44"/>
        <v>5686.8551545661157</v>
      </c>
      <c r="K89" s="20">
        <f t="shared" ca="1" si="44"/>
        <v>0</v>
      </c>
      <c r="L89" s="20">
        <f t="shared" ca="1" si="44"/>
        <v>0</v>
      </c>
      <c r="M89" s="20">
        <f t="shared" ca="1" si="44"/>
        <v>0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6835.6926315789415</v>
      </c>
      <c r="E90" s="20">
        <f ca="1">D91+E88</f>
        <v>18923.131735894702</v>
      </c>
      <c r="F90" s="20">
        <f t="shared" ref="F90:M90" ca="1" si="45">E91+F88</f>
        <v>28098.161603310218</v>
      </c>
      <c r="G90" s="20">
        <f t="shared" ca="1" si="45"/>
        <v>28098.161603310218</v>
      </c>
      <c r="H90" s="20">
        <f t="shared" ca="1" si="45"/>
        <v>21665.053041175994</v>
      </c>
      <c r="I90" s="20">
        <f t="shared" ca="1" si="45"/>
        <v>14003.983783429996</v>
      </c>
      <c r="J90" s="20">
        <f t="shared" ca="1" si="45"/>
        <v>5686.8551545661157</v>
      </c>
      <c r="K90" s="20">
        <f t="shared" ca="1" si="45"/>
        <v>0</v>
      </c>
      <c r="L90" s="20">
        <f t="shared" ca="1" si="45"/>
        <v>0</v>
      </c>
      <c r="M90" s="20">
        <f t="shared" ca="1" si="45"/>
        <v>0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6835.6926315789415</v>
      </c>
      <c r="E91" s="20">
        <f t="shared" ref="E91:M91" ca="1" si="46">E90-E89</f>
        <v>18923.131735894702</v>
      </c>
      <c r="F91" s="20">
        <f t="shared" ca="1" si="46"/>
        <v>28098.161603310218</v>
      </c>
      <c r="G91" s="20">
        <f t="shared" ca="1" si="46"/>
        <v>21665.053041175994</v>
      </c>
      <c r="H91" s="20">
        <f t="shared" ca="1" si="46"/>
        <v>14003.983783429996</v>
      </c>
      <c r="I91" s="20">
        <f t="shared" ca="1" si="46"/>
        <v>5686.8551545661157</v>
      </c>
      <c r="J91" s="20">
        <f t="shared" ca="1" si="46"/>
        <v>0</v>
      </c>
      <c r="K91" s="20">
        <f t="shared" ca="1" si="46"/>
        <v>0</v>
      </c>
      <c r="L91" s="20">
        <f t="shared" ca="1" si="46"/>
        <v>0</v>
      </c>
      <c r="M91" s="20">
        <f t="shared" ca="1" si="46"/>
        <v>0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341.78463157894709</v>
      </c>
      <c r="E93" s="20">
        <f t="shared" ref="E93:M93" ca="1" si="48">E90*E92</f>
        <v>946.15658679473518</v>
      </c>
      <c r="F93" s="20">
        <f t="shared" ca="1" si="48"/>
        <v>1404.9080801655109</v>
      </c>
      <c r="G93" s="20">
        <f t="shared" ca="1" si="48"/>
        <v>1404.9080801655109</v>
      </c>
      <c r="H93" s="20">
        <f t="shared" ca="1" si="48"/>
        <v>1083.2526520587996</v>
      </c>
      <c r="I93" s="20">
        <f t="shared" ca="1" si="48"/>
        <v>700.19918917149982</v>
      </c>
      <c r="J93" s="20">
        <f t="shared" ca="1" si="48"/>
        <v>284.3427577283058</v>
      </c>
      <c r="K93" s="20">
        <f t="shared" ca="1" si="48"/>
        <v>0</v>
      </c>
      <c r="L93" s="20">
        <f t="shared" ca="1" si="48"/>
        <v>0</v>
      </c>
      <c r="M93" s="20">
        <f t="shared" ca="1" si="48"/>
        <v>0</v>
      </c>
    </row>
    <row r="94" spans="1:13" x14ac:dyDescent="0.25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 t="str">
        <f t="shared" si="49"/>
        <v>-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1.1999999999999997</v>
      </c>
      <c r="J94" s="12">
        <f t="shared" ca="1" si="49"/>
        <v>1.8685552696441934</v>
      </c>
      <c r="K94" s="12" t="str">
        <f t="shared" ca="1" si="49"/>
        <v>-</v>
      </c>
      <c r="L94" s="12" t="str">
        <f t="shared" ca="1" si="49"/>
        <v>-</v>
      </c>
      <c r="M94" s="12" t="str">
        <f t="shared" ca="1" si="49"/>
        <v>-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1006.6478826410535</v>
      </c>
      <c r="F98" s="20">
        <f t="shared" ca="1" si="51"/>
        <v>1580.6278239668982</v>
      </c>
      <c r="G98" s="20">
        <f t="shared" ca="1" si="51"/>
        <v>1357.255549086899</v>
      </c>
      <c r="H98" s="20">
        <f t="shared" ca="1" si="51"/>
        <v>1520.704025313041</v>
      </c>
      <c r="I98" s="20">
        <f t="shared" ca="1" si="51"/>
        <v>1700.272988119493</v>
      </c>
      <c r="J98" s="20">
        <f t="shared" ca="1" si="51"/>
        <v>1890.3970594462835</v>
      </c>
      <c r="K98" s="20">
        <f t="shared" ca="1" si="51"/>
        <v>2058.3726914316226</v>
      </c>
      <c r="L98" s="20">
        <f t="shared" ca="1" si="51"/>
        <v>2254.2002390888883</v>
      </c>
      <c r="M98" s="20">
        <f t="shared" ca="1" si="51"/>
        <v>2374.1210726524428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61.908000000000008</v>
      </c>
      <c r="E99" s="20">
        <f t="shared" ref="E99:M99" si="52">E74*$B$99</f>
        <v>185.72400000000002</v>
      </c>
      <c r="F99" s="20">
        <f t="shared" si="52"/>
        <v>309.54000000000008</v>
      </c>
      <c r="G99" s="20">
        <f t="shared" si="52"/>
        <v>294.06300000000005</v>
      </c>
      <c r="H99" s="20">
        <f t="shared" si="52"/>
        <v>278.58600000000007</v>
      </c>
      <c r="I99" s="20">
        <f t="shared" si="52"/>
        <v>263.10900000000004</v>
      </c>
      <c r="J99" s="20">
        <f t="shared" si="52"/>
        <v>247.63200000000006</v>
      </c>
      <c r="K99" s="20">
        <f t="shared" si="52"/>
        <v>232.15500000000006</v>
      </c>
      <c r="L99" s="20">
        <f t="shared" si="52"/>
        <v>216.67800000000005</v>
      </c>
      <c r="M99" s="20">
        <f t="shared" si="52"/>
        <v>201.20100000000008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170.35200000000003</v>
      </c>
      <c r="F100" s="20">
        <f t="shared" si="53"/>
        <v>265.74912000000006</v>
      </c>
      <c r="G100" s="20">
        <f t="shared" si="53"/>
        <v>331.65490176000003</v>
      </c>
      <c r="H100" s="20">
        <f t="shared" si="53"/>
        <v>344.92109783040013</v>
      </c>
      <c r="I100" s="20">
        <f t="shared" si="53"/>
        <v>358.71794174361617</v>
      </c>
      <c r="J100" s="20">
        <f t="shared" si="53"/>
        <v>373.06665941336081</v>
      </c>
      <c r="K100" s="20">
        <f t="shared" si="53"/>
        <v>387.98932578989525</v>
      </c>
      <c r="L100" s="20">
        <f t="shared" si="53"/>
        <v>403.50889882149107</v>
      </c>
      <c r="M100" s="20">
        <f t="shared" si="53"/>
        <v>419.64925477435071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73.819200000000023</v>
      </c>
      <c r="F101" s="20">
        <f t="shared" si="54"/>
        <v>115.15795200000002</v>
      </c>
      <c r="G101" s="20">
        <f t="shared" si="54"/>
        <v>143.71712409600002</v>
      </c>
      <c r="H101" s="20">
        <f t="shared" si="54"/>
        <v>149.46580905984007</v>
      </c>
      <c r="I101" s="20">
        <f t="shared" si="54"/>
        <v>155.44444142223367</v>
      </c>
      <c r="J101" s="20">
        <f t="shared" si="54"/>
        <v>161.66221907912302</v>
      </c>
      <c r="K101" s="20">
        <f t="shared" si="54"/>
        <v>168.12870784228795</v>
      </c>
      <c r="L101" s="20">
        <f t="shared" si="54"/>
        <v>174.85385615597949</v>
      </c>
      <c r="M101" s="20">
        <f t="shared" si="54"/>
        <v>181.84801040221865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3244.8000000000006</v>
      </c>
      <c r="F104" s="20">
        <f t="shared" si="55"/>
        <v>5061.8880000000008</v>
      </c>
      <c r="G104" s="20">
        <f t="shared" si="55"/>
        <v>6317.2362240000011</v>
      </c>
      <c r="H104" s="20">
        <f t="shared" si="55"/>
        <v>6569.925672960002</v>
      </c>
      <c r="I104" s="20">
        <f t="shared" si="55"/>
        <v>6832.7226998784026</v>
      </c>
      <c r="J104" s="20">
        <f t="shared" si="55"/>
        <v>7106.0316078735386</v>
      </c>
      <c r="K104" s="20">
        <f t="shared" si="55"/>
        <v>7390.2728721884814</v>
      </c>
      <c r="L104" s="20">
        <f t="shared" si="55"/>
        <v>7685.8837870760199</v>
      </c>
      <c r="M104" s="20">
        <f t="shared" si="55"/>
        <v>7993.3191385590608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-1898.2080000000003</v>
      </c>
      <c r="F105" s="20">
        <f t="shared" si="56"/>
        <v>-2961.2044800000003</v>
      </c>
      <c r="G105" s="20">
        <f t="shared" si="56"/>
        <v>-3695.5831910400007</v>
      </c>
      <c r="H105" s="20">
        <f t="shared" si="56"/>
        <v>-3843.4065186816015</v>
      </c>
      <c r="I105" s="20">
        <f t="shared" si="56"/>
        <v>-3997.1427794288657</v>
      </c>
      <c r="J105" s="20">
        <f t="shared" si="56"/>
        <v>-4157.0284906060206</v>
      </c>
      <c r="K105" s="20">
        <f t="shared" si="56"/>
        <v>-4323.3096302302611</v>
      </c>
      <c r="L105" s="20">
        <f t="shared" si="56"/>
        <v>-4496.2420154394713</v>
      </c>
      <c r="M105" s="20">
        <f t="shared" si="56"/>
        <v>-4676.0916960570503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-1608</v>
      </c>
      <c r="E106" s="20">
        <f t="shared" ref="E106:M106" si="57">-$B$103*SUM(E53:E55)</f>
        <v>-3216</v>
      </c>
      <c r="F106" s="20">
        <f t="shared" si="57"/>
        <v>-3216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-1608</v>
      </c>
      <c r="E107" s="20">
        <f t="shared" ref="E107:M107" si="58">SUM(E104:E106)</f>
        <v>-1869.4079999999997</v>
      </c>
      <c r="F107" s="20">
        <f t="shared" si="58"/>
        <v>-1115.3164799999995</v>
      </c>
      <c r="G107" s="20">
        <f t="shared" si="58"/>
        <v>2621.6530329600005</v>
      </c>
      <c r="H107" s="20">
        <f t="shared" si="58"/>
        <v>2726.5191542784005</v>
      </c>
      <c r="I107" s="20">
        <f t="shared" si="58"/>
        <v>2835.579920449537</v>
      </c>
      <c r="J107" s="20">
        <f t="shared" si="58"/>
        <v>2949.0031172675181</v>
      </c>
      <c r="K107" s="20">
        <f t="shared" si="58"/>
        <v>3066.9632419582204</v>
      </c>
      <c r="L107" s="20">
        <f t="shared" si="58"/>
        <v>3189.6417716365486</v>
      </c>
      <c r="M107" s="20">
        <f t="shared" si="58"/>
        <v>3317.2274425020105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5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16224.000000000002</v>
      </c>
      <c r="F111" s="20">
        <f t="shared" si="60"/>
        <v>25309.440000000002</v>
      </c>
      <c r="G111" s="20">
        <f t="shared" si="60"/>
        <v>31586.181120000005</v>
      </c>
      <c r="H111" s="20">
        <f t="shared" si="60"/>
        <v>32849.62836480001</v>
      </c>
      <c r="I111" s="20">
        <f t="shared" si="60"/>
        <v>34163.613499392013</v>
      </c>
      <c r="J111" s="20">
        <f t="shared" si="60"/>
        <v>35530.158039367692</v>
      </c>
      <c r="K111" s="20">
        <f t="shared" si="60"/>
        <v>36951.364360942403</v>
      </c>
      <c r="L111" s="20">
        <f t="shared" si="60"/>
        <v>38429.418935380098</v>
      </c>
      <c r="M111" s="20">
        <f t="shared" si="60"/>
        <v>39966.595692795301</v>
      </c>
    </row>
    <row r="112" spans="1:13" x14ac:dyDescent="0.25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-5678.4000000000005</v>
      </c>
      <c r="F112" s="20">
        <f t="shared" si="61"/>
        <v>-8858.3040000000001</v>
      </c>
      <c r="G112" s="20">
        <f t="shared" si="61"/>
        <v>-11055.163392</v>
      </c>
      <c r="H112" s="20">
        <f t="shared" si="61"/>
        <v>-11497.369927680003</v>
      </c>
      <c r="I112" s="20">
        <f t="shared" si="61"/>
        <v>-11957.264724787205</v>
      </c>
      <c r="J112" s="20">
        <f t="shared" si="61"/>
        <v>-12435.555313778692</v>
      </c>
      <c r="K112" s="20">
        <f t="shared" si="61"/>
        <v>-12932.97752632984</v>
      </c>
      <c r="L112" s="20">
        <f t="shared" si="61"/>
        <v>-13450.296627383033</v>
      </c>
      <c r="M112" s="20">
        <f t="shared" si="61"/>
        <v>-13988.308492478354</v>
      </c>
    </row>
    <row r="113" spans="1:13" x14ac:dyDescent="0.25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-2433.6000000000004</v>
      </c>
      <c r="F113" s="20">
        <f t="shared" si="62"/>
        <v>-3796.4160000000002</v>
      </c>
      <c r="G113" s="20">
        <f t="shared" si="62"/>
        <v>-4737.9271680000002</v>
      </c>
      <c r="H113" s="20">
        <f t="shared" si="62"/>
        <v>-4927.4442547200015</v>
      </c>
      <c r="I113" s="20">
        <f t="shared" si="62"/>
        <v>-5124.542024908802</v>
      </c>
      <c r="J113" s="20">
        <f t="shared" si="62"/>
        <v>-5329.5237059051533</v>
      </c>
      <c r="K113" s="20">
        <f t="shared" si="62"/>
        <v>-5542.7046541413602</v>
      </c>
      <c r="L113" s="20">
        <f t="shared" si="62"/>
        <v>-5764.4128403070144</v>
      </c>
      <c r="M113" s="20">
        <f t="shared" si="62"/>
        <v>-5994.9893539192954</v>
      </c>
    </row>
    <row r="114" spans="1:13" x14ac:dyDescent="0.25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-811.20000000000016</v>
      </c>
      <c r="F114" s="20">
        <f t="shared" si="63"/>
        <v>-1265.4720000000002</v>
      </c>
      <c r="G114" s="20">
        <f t="shared" si="63"/>
        <v>-1579.3090560000003</v>
      </c>
      <c r="H114" s="20">
        <f t="shared" si="63"/>
        <v>-1642.4814182400005</v>
      </c>
      <c r="I114" s="20">
        <f t="shared" si="63"/>
        <v>-1708.1806749696007</v>
      </c>
      <c r="J114" s="20">
        <f t="shared" si="63"/>
        <v>-1776.5079019683847</v>
      </c>
      <c r="K114" s="20">
        <f t="shared" si="63"/>
        <v>-1847.5682180471204</v>
      </c>
      <c r="L114" s="20">
        <f t="shared" si="63"/>
        <v>-1921.470946769005</v>
      </c>
      <c r="M114" s="20">
        <f t="shared" si="63"/>
        <v>-1998.3297846397652</v>
      </c>
    </row>
    <row r="115" spans="1:13" x14ac:dyDescent="0.25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-1135.6800000000003</v>
      </c>
      <c r="F115" s="20">
        <f t="shared" si="64"/>
        <v>-1771.6608000000003</v>
      </c>
      <c r="G115" s="20">
        <f t="shared" si="64"/>
        <v>-2211.0326784000003</v>
      </c>
      <c r="H115" s="20">
        <f t="shared" si="64"/>
        <v>-2299.4739855360008</v>
      </c>
      <c r="I115" s="20">
        <f t="shared" si="64"/>
        <v>-2391.4529449574411</v>
      </c>
      <c r="J115" s="20">
        <f t="shared" si="64"/>
        <v>-2487.1110627557387</v>
      </c>
      <c r="K115" s="20">
        <f t="shared" si="64"/>
        <v>-2586.5955052659683</v>
      </c>
      <c r="L115" s="20">
        <f t="shared" si="64"/>
        <v>-2690.0593254766072</v>
      </c>
      <c r="M115" s="20">
        <f t="shared" si="64"/>
        <v>-2797.6616984956713</v>
      </c>
    </row>
    <row r="116" spans="1:13" x14ac:dyDescent="0.25">
      <c r="A116" s="4" t="s">
        <v>67</v>
      </c>
      <c r="C116" s="9" t="str">
        <f t="shared" si="59"/>
        <v>млн руб.</v>
      </c>
      <c r="D116" s="20">
        <f t="shared" ref="D116:M116" si="65">-D99</f>
        <v>-61.908000000000008</v>
      </c>
      <c r="E116" s="20">
        <f t="shared" si="65"/>
        <v>-185.72400000000002</v>
      </c>
      <c r="F116" s="20">
        <f t="shared" si="65"/>
        <v>-309.54000000000008</v>
      </c>
      <c r="G116" s="20">
        <f t="shared" si="65"/>
        <v>-294.06300000000005</v>
      </c>
      <c r="H116" s="20">
        <f t="shared" si="65"/>
        <v>-278.58600000000007</v>
      </c>
      <c r="I116" s="20">
        <f t="shared" si="65"/>
        <v>-263.10900000000004</v>
      </c>
      <c r="J116" s="20">
        <f t="shared" si="65"/>
        <v>-247.63200000000006</v>
      </c>
      <c r="K116" s="20">
        <f t="shared" si="65"/>
        <v>-232.15500000000006</v>
      </c>
      <c r="L116" s="20">
        <f t="shared" si="65"/>
        <v>-216.67800000000005</v>
      </c>
      <c r="M116" s="20">
        <f t="shared" si="65"/>
        <v>-201.20100000000008</v>
      </c>
    </row>
    <row r="117" spans="1:13" x14ac:dyDescent="0.25">
      <c r="A117" s="28" t="s">
        <v>68</v>
      </c>
      <c r="C117" s="9" t="str">
        <f t="shared" si="59"/>
        <v>млн руб.</v>
      </c>
      <c r="D117" s="13">
        <f>SUM(D111:D116)</f>
        <v>-61.908000000000008</v>
      </c>
      <c r="E117" s="13">
        <f t="shared" ref="E117:M117" si="66">SUM(E111:E116)</f>
        <v>5979.3960000000015</v>
      </c>
      <c r="F117" s="13">
        <f t="shared" si="66"/>
        <v>9308.0472000000009</v>
      </c>
      <c r="G117" s="13">
        <f t="shared" si="66"/>
        <v>11708.685825600005</v>
      </c>
      <c r="H117" s="13">
        <f t="shared" si="66"/>
        <v>12204.272778624005</v>
      </c>
      <c r="I117" s="13">
        <f t="shared" si="66"/>
        <v>12719.064129768965</v>
      </c>
      <c r="J117" s="13">
        <f t="shared" si="66"/>
        <v>13253.828054959722</v>
      </c>
      <c r="K117" s="13">
        <f t="shared" si="66"/>
        <v>13809.363457158113</v>
      </c>
      <c r="L117" s="13">
        <f t="shared" si="66"/>
        <v>14386.501195444442</v>
      </c>
      <c r="M117" s="13">
        <f t="shared" si="66"/>
        <v>14986.105363262213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0</v>
      </c>
      <c r="F119" s="20">
        <f t="shared" si="67"/>
        <v>0</v>
      </c>
      <c r="G119" s="20">
        <f t="shared" si="67"/>
        <v>-3517.5</v>
      </c>
      <c r="H119" s="20">
        <f t="shared" si="67"/>
        <v>-3517.5</v>
      </c>
      <c r="I119" s="20">
        <f t="shared" si="67"/>
        <v>-3517.5</v>
      </c>
      <c r="J119" s="20">
        <f t="shared" si="67"/>
        <v>-3517.5</v>
      </c>
      <c r="K119" s="20">
        <f t="shared" si="67"/>
        <v>-3517.5</v>
      </c>
      <c r="L119" s="20">
        <f t="shared" si="67"/>
        <v>-3115.5</v>
      </c>
      <c r="M119" s="20">
        <f t="shared" si="67"/>
        <v>-3115.5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8">-D93</f>
        <v>-341.78463157894709</v>
      </c>
      <c r="E120" s="20">
        <f t="shared" ca="1" si="68"/>
        <v>-946.15658679473518</v>
      </c>
      <c r="F120" s="20">
        <f t="shared" ca="1" si="68"/>
        <v>-1404.9080801655109</v>
      </c>
      <c r="G120" s="20">
        <f t="shared" ca="1" si="68"/>
        <v>-1404.9080801655109</v>
      </c>
      <c r="H120" s="20">
        <f t="shared" ca="1" si="68"/>
        <v>-1083.2526520587996</v>
      </c>
      <c r="I120" s="20">
        <f t="shared" ca="1" si="68"/>
        <v>-700.19918917149982</v>
      </c>
      <c r="J120" s="20">
        <f t="shared" ca="1" si="68"/>
        <v>-284.3427577283058</v>
      </c>
      <c r="K120" s="20">
        <f t="shared" ca="1" si="68"/>
        <v>0</v>
      </c>
      <c r="L120" s="20">
        <f t="shared" ca="1" si="68"/>
        <v>0</v>
      </c>
      <c r="M120" s="20">
        <f t="shared" ca="1" si="68"/>
        <v>0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-403.6926315789471</v>
      </c>
      <c r="E121" s="20">
        <f t="shared" ref="E121:M121" ca="1" si="69">SUM(E117:E120)</f>
        <v>5033.2394132052668</v>
      </c>
      <c r="F121" s="20">
        <f t="shared" ca="1" si="69"/>
        <v>7903.13911983449</v>
      </c>
      <c r="G121" s="20">
        <f t="shared" ca="1" si="69"/>
        <v>6786.2777454344941</v>
      </c>
      <c r="H121" s="20">
        <f t="shared" ca="1" si="69"/>
        <v>7603.5201265652049</v>
      </c>
      <c r="I121" s="20">
        <f t="shared" ca="1" si="69"/>
        <v>8501.3649405974647</v>
      </c>
      <c r="J121" s="20">
        <f t="shared" ca="1" si="69"/>
        <v>9451.9852972314166</v>
      </c>
      <c r="K121" s="20">
        <f t="shared" ca="1" si="69"/>
        <v>10291.863457158113</v>
      </c>
      <c r="L121" s="20">
        <f t="shared" ca="1" si="69"/>
        <v>11271.001195444442</v>
      </c>
      <c r="M121" s="20">
        <f t="shared" ca="1" si="69"/>
        <v>11870.605363262213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-1006.6478826410535</v>
      </c>
      <c r="F122" s="20">
        <f t="shared" ca="1" si="70"/>
        <v>-1580.6278239668982</v>
      </c>
      <c r="G122" s="20">
        <f t="shared" ca="1" si="70"/>
        <v>-1357.255549086899</v>
      </c>
      <c r="H122" s="20">
        <f t="shared" ca="1" si="70"/>
        <v>-1520.704025313041</v>
      </c>
      <c r="I122" s="20">
        <f t="shared" ca="1" si="70"/>
        <v>-1700.272988119493</v>
      </c>
      <c r="J122" s="20">
        <f t="shared" ca="1" si="70"/>
        <v>-1890.3970594462835</v>
      </c>
      <c r="K122" s="20">
        <f t="shared" ca="1" si="70"/>
        <v>-2058.3726914316226</v>
      </c>
      <c r="L122" s="20">
        <f t="shared" ca="1" si="70"/>
        <v>-2254.2002390888883</v>
      </c>
      <c r="M122" s="20">
        <f t="shared" ca="1" si="70"/>
        <v>-2374.1210726524428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-403.6926315789471</v>
      </c>
      <c r="E123" s="13">
        <f t="shared" ref="E123:M123" ca="1" si="71">SUM(E121:E122)</f>
        <v>4026.5915305642134</v>
      </c>
      <c r="F123" s="13">
        <f t="shared" ca="1" si="71"/>
        <v>6322.5112958675918</v>
      </c>
      <c r="G123" s="13">
        <f t="shared" ca="1" si="71"/>
        <v>5429.0221963475951</v>
      </c>
      <c r="H123" s="13">
        <f t="shared" ca="1" si="71"/>
        <v>6082.8161012521641</v>
      </c>
      <c r="I123" s="13">
        <f t="shared" ca="1" si="71"/>
        <v>6801.091952477972</v>
      </c>
      <c r="J123" s="13">
        <f t="shared" ca="1" si="71"/>
        <v>7561.5882377851331</v>
      </c>
      <c r="K123" s="13">
        <f t="shared" ca="1" si="71"/>
        <v>8233.4907657264903</v>
      </c>
      <c r="L123" s="13">
        <f t="shared" ca="1" si="71"/>
        <v>9016.8009563555534</v>
      </c>
      <c r="M123" s="13">
        <f t="shared" ca="1" si="71"/>
        <v>9496.4842906097711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-403.6926315789471</v>
      </c>
      <c r="E127" s="20">
        <f t="shared" ref="E127:M127" ca="1" si="73">E123</f>
        <v>4026.5915305642134</v>
      </c>
      <c r="F127" s="20">
        <f t="shared" ca="1" si="73"/>
        <v>6322.5112958675918</v>
      </c>
      <c r="G127" s="20">
        <f t="shared" ca="1" si="73"/>
        <v>5429.0221963475951</v>
      </c>
      <c r="H127" s="20">
        <f t="shared" ca="1" si="73"/>
        <v>6082.8161012521641</v>
      </c>
      <c r="I127" s="20">
        <f t="shared" ca="1" si="73"/>
        <v>6801.091952477972</v>
      </c>
      <c r="J127" s="20">
        <f t="shared" ca="1" si="73"/>
        <v>7561.5882377851331</v>
      </c>
      <c r="K127" s="20">
        <f t="shared" ca="1" si="73"/>
        <v>8233.4907657264903</v>
      </c>
      <c r="L127" s="20">
        <f t="shared" ca="1" si="73"/>
        <v>9016.8009563555534</v>
      </c>
      <c r="M127" s="20">
        <f t="shared" ca="1" si="73"/>
        <v>9496.4842906097711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0</v>
      </c>
      <c r="F128" s="20">
        <f t="shared" si="74"/>
        <v>0</v>
      </c>
      <c r="G128" s="20">
        <f t="shared" si="74"/>
        <v>3517.5</v>
      </c>
      <c r="H128" s="20">
        <f t="shared" si="74"/>
        <v>3517.5</v>
      </c>
      <c r="I128" s="20">
        <f t="shared" si="74"/>
        <v>3517.5</v>
      </c>
      <c r="J128" s="20">
        <f t="shared" si="74"/>
        <v>3517.5</v>
      </c>
      <c r="K128" s="20">
        <f t="shared" si="74"/>
        <v>3517.5</v>
      </c>
      <c r="L128" s="20">
        <f t="shared" si="74"/>
        <v>3115.5</v>
      </c>
      <c r="M128" s="20">
        <f t="shared" si="74"/>
        <v>3115.5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-2444.7123287671234</v>
      </c>
      <c r="F129" s="20">
        <f t="shared" si="75"/>
        <v>-1369.0389041095896</v>
      </c>
      <c r="G129" s="20">
        <f t="shared" si="75"/>
        <v>-945.81030575342402</v>
      </c>
      <c r="H129" s="20">
        <f t="shared" si="75"/>
        <v>-190.38246154520675</v>
      </c>
      <c r="I129" s="20">
        <f t="shared" si="75"/>
        <v>-197.99776000701513</v>
      </c>
      <c r="J129" s="20">
        <f t="shared" si="75"/>
        <v>-205.91767040729246</v>
      </c>
      <c r="K129" s="20">
        <f t="shared" si="75"/>
        <v>-214.15437722358729</v>
      </c>
      <c r="L129" s="20">
        <f t="shared" si="75"/>
        <v>-222.72055231253034</v>
      </c>
      <c r="M129" s="20">
        <f t="shared" si="75"/>
        <v>-231.62937440503083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-403.6926315789471</v>
      </c>
      <c r="E130" s="13">
        <f t="shared" ref="E130:M130" ca="1" si="76">SUM(E127:E129)</f>
        <v>1581.87920179709</v>
      </c>
      <c r="F130" s="13">
        <f t="shared" ca="1" si="76"/>
        <v>4953.4723917580022</v>
      </c>
      <c r="G130" s="13">
        <f t="shared" ca="1" si="76"/>
        <v>8000.7118905941716</v>
      </c>
      <c r="H130" s="13">
        <f t="shared" ca="1" si="76"/>
        <v>9409.9336397069565</v>
      </c>
      <c r="I130" s="13">
        <f t="shared" ca="1" si="76"/>
        <v>10120.594192470955</v>
      </c>
      <c r="J130" s="13">
        <f t="shared" ca="1" si="76"/>
        <v>10873.170567377842</v>
      </c>
      <c r="K130" s="13">
        <f t="shared" ca="1" si="76"/>
        <v>11536.836388502903</v>
      </c>
      <c r="L130" s="13">
        <f t="shared" ca="1" si="76"/>
        <v>11909.580404043023</v>
      </c>
      <c r="M130" s="13">
        <f t="shared" ca="1" si="76"/>
        <v>12380.35491620474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7">-D53</f>
        <v>-2814.0000000000005</v>
      </c>
      <c r="E132" s="20">
        <f t="shared" si="77"/>
        <v>-5628.0000000000009</v>
      </c>
      <c r="F132" s="20">
        <f t="shared" si="77"/>
        <v>-5628.0000000000009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-4824</v>
      </c>
      <c r="E133" s="20">
        <f t="shared" ref="E133:M133" si="78">-E54</f>
        <v>-9648</v>
      </c>
      <c r="F133" s="20">
        <f t="shared" si="78"/>
        <v>-9648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-402</v>
      </c>
      <c r="E134" s="20">
        <f t="shared" ref="E134:M134" si="79">-E55</f>
        <v>-804</v>
      </c>
      <c r="F134" s="20">
        <f t="shared" si="79"/>
        <v>-804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-8040</v>
      </c>
      <c r="E135" s="13">
        <f t="shared" ref="E135:M135" si="80">SUM(E132:E134)</f>
        <v>-16080</v>
      </c>
      <c r="F135" s="13">
        <f t="shared" si="80"/>
        <v>-16080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1">D83</f>
        <v>1608</v>
      </c>
      <c r="E137" s="20">
        <f t="shared" si="81"/>
        <v>3216</v>
      </c>
      <c r="F137" s="20">
        <f t="shared" si="81"/>
        <v>3216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2">D88</f>
        <v>6835.6926315789415</v>
      </c>
      <c r="E138" s="20">
        <f t="shared" ca="1" si="82"/>
        <v>12087.439104315761</v>
      </c>
      <c r="F138" s="20">
        <f t="shared" ca="1" si="82"/>
        <v>9175.0298674155147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si="83"/>
        <v>0</v>
      </c>
      <c r="F139" s="20">
        <f t="shared" si="83"/>
        <v>0</v>
      </c>
      <c r="G139" s="20">
        <f t="shared" ca="1" si="83"/>
        <v>-6433.1085621342245</v>
      </c>
      <c r="H139" s="20">
        <f t="shared" ca="1" si="83"/>
        <v>-7661.0692577459977</v>
      </c>
      <c r="I139" s="20">
        <f t="shared" ca="1" si="83"/>
        <v>-8317.1286288638803</v>
      </c>
      <c r="J139" s="20">
        <f t="shared" ca="1" si="83"/>
        <v>-5686.8551545661157</v>
      </c>
      <c r="K139" s="20">
        <f t="shared" ca="1" si="83"/>
        <v>0</v>
      </c>
      <c r="L139" s="20">
        <f t="shared" ca="1" si="83"/>
        <v>0</v>
      </c>
      <c r="M139" s="20">
        <f t="shared" ca="1" si="83"/>
        <v>0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-805.31830611284272</v>
      </c>
      <c r="F140" s="20">
        <f t="shared" ca="1" si="84"/>
        <v>-1264.5022591735185</v>
      </c>
      <c r="G140" s="20">
        <f t="shared" ca="1" si="84"/>
        <v>-1085.804439269519</v>
      </c>
      <c r="H140" s="20">
        <f t="shared" ca="1" si="84"/>
        <v>-1216.5632202504328</v>
      </c>
      <c r="I140" s="20">
        <f t="shared" ca="1" si="84"/>
        <v>-1360.2183904955946</v>
      </c>
      <c r="J140" s="20">
        <f t="shared" ca="1" si="84"/>
        <v>-1512.3176475570267</v>
      </c>
      <c r="K140" s="20">
        <f t="shared" ca="1" si="84"/>
        <v>-1646.6981531452982</v>
      </c>
      <c r="L140" s="20">
        <f t="shared" ca="1" si="84"/>
        <v>-1803.3601912711108</v>
      </c>
      <c r="M140" s="20">
        <f t="shared" ca="1" si="84"/>
        <v>-1899.2968581219543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8443.6926315789424</v>
      </c>
      <c r="E141" s="13">
        <f t="shared" ref="E141:M141" ca="1" si="85">SUM(E137:E140)</f>
        <v>14498.120798202919</v>
      </c>
      <c r="F141" s="13">
        <f t="shared" ca="1" si="85"/>
        <v>11126.527608241997</v>
      </c>
      <c r="G141" s="13">
        <f t="shared" ca="1" si="85"/>
        <v>-7518.9130014037437</v>
      </c>
      <c r="H141" s="13">
        <f t="shared" ca="1" si="85"/>
        <v>-8877.6324779964307</v>
      </c>
      <c r="I141" s="13">
        <f t="shared" ca="1" si="85"/>
        <v>-9677.3470193594749</v>
      </c>
      <c r="J141" s="13">
        <f t="shared" ca="1" si="85"/>
        <v>-7199.1728021231429</v>
      </c>
      <c r="K141" s="13">
        <f t="shared" ca="1" si="85"/>
        <v>-1646.6981531452982</v>
      </c>
      <c r="L141" s="13">
        <f t="shared" ca="1" si="85"/>
        <v>-1803.3601912711108</v>
      </c>
      <c r="M141" s="13">
        <f t="shared" ca="1" si="85"/>
        <v>-1899.2968581219543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0</v>
      </c>
      <c r="G143" s="20">
        <f t="shared" ca="1" si="86"/>
        <v>481.79888919042787</v>
      </c>
      <c r="H143" s="20">
        <f t="shared" ca="1" si="86"/>
        <v>532.30116171052578</v>
      </c>
      <c r="I143" s="20">
        <f t="shared" ca="1" si="86"/>
        <v>443.24717311148015</v>
      </c>
      <c r="J143" s="20">
        <f t="shared" ca="1" si="86"/>
        <v>3673.9977652546986</v>
      </c>
      <c r="K143" s="20">
        <f t="shared" ca="1" si="86"/>
        <v>9890.1382353576046</v>
      </c>
      <c r="L143" s="20">
        <f t="shared" ca="1" si="86"/>
        <v>10106.220212771912</v>
      </c>
      <c r="M143" s="20">
        <f t="shared" ca="1" si="86"/>
        <v>10481.058058082786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0</v>
      </c>
      <c r="H144" s="20">
        <f t="shared" ca="1" si="87"/>
        <v>481.79888919042787</v>
      </c>
      <c r="I144" s="20">
        <f t="shared" ca="1" si="87"/>
        <v>1014.1000509009536</v>
      </c>
      <c r="J144" s="20">
        <f t="shared" ca="1" si="87"/>
        <v>1457.3472240124338</v>
      </c>
      <c r="K144" s="20">
        <f t="shared" ca="1" si="87"/>
        <v>5131.3449892671324</v>
      </c>
      <c r="L144" s="20">
        <f t="shared" ca="1" si="87"/>
        <v>15021.483224624737</v>
      </c>
      <c r="M144" s="20">
        <f t="shared" ca="1" si="87"/>
        <v>25127.703437396649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0</v>
      </c>
      <c r="G145" s="20">
        <f t="shared" ca="1" si="88"/>
        <v>481.79888919042787</v>
      </c>
      <c r="H145" s="20">
        <f t="shared" ca="1" si="88"/>
        <v>1014.1000509009536</v>
      </c>
      <c r="I145" s="20">
        <f t="shared" ca="1" si="88"/>
        <v>1457.3472240124338</v>
      </c>
      <c r="J145" s="20">
        <f t="shared" ca="1" si="88"/>
        <v>5131.3449892671324</v>
      </c>
      <c r="K145" s="20">
        <f t="shared" ca="1" si="88"/>
        <v>15021.483224624737</v>
      </c>
      <c r="L145" s="20">
        <f t="shared" ca="1" si="88"/>
        <v>25127.703437396649</v>
      </c>
      <c r="M145" s="20">
        <f t="shared" ca="1" si="88"/>
        <v>35608.761495479434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90">D74</f>
        <v>2814.0000000000005</v>
      </c>
      <c r="E149" s="20">
        <f t="shared" si="90"/>
        <v>8442.0000000000018</v>
      </c>
      <c r="F149" s="20">
        <f t="shared" si="90"/>
        <v>14070.000000000004</v>
      </c>
      <c r="G149" s="20">
        <f t="shared" si="90"/>
        <v>13366.500000000004</v>
      </c>
      <c r="H149" s="20">
        <f t="shared" si="90"/>
        <v>12663.000000000004</v>
      </c>
      <c r="I149" s="20">
        <f t="shared" si="90"/>
        <v>11959.500000000004</v>
      </c>
      <c r="J149" s="20">
        <f t="shared" si="90"/>
        <v>11256.000000000004</v>
      </c>
      <c r="K149" s="20">
        <f t="shared" si="90"/>
        <v>10552.500000000004</v>
      </c>
      <c r="L149" s="20">
        <f t="shared" si="90"/>
        <v>9849.0000000000036</v>
      </c>
      <c r="M149" s="20">
        <f t="shared" si="90"/>
        <v>9145.5000000000036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4824</v>
      </c>
      <c r="E150" s="20">
        <f t="shared" ref="E150:M150" si="91">E75</f>
        <v>14472</v>
      </c>
      <c r="F150" s="20">
        <f t="shared" si="91"/>
        <v>24120</v>
      </c>
      <c r="G150" s="20">
        <f t="shared" si="91"/>
        <v>21708</v>
      </c>
      <c r="H150" s="20">
        <f t="shared" si="91"/>
        <v>19296</v>
      </c>
      <c r="I150" s="20">
        <f t="shared" si="91"/>
        <v>16884</v>
      </c>
      <c r="J150" s="20">
        <f t="shared" si="91"/>
        <v>14472</v>
      </c>
      <c r="K150" s="20">
        <f t="shared" si="91"/>
        <v>12060</v>
      </c>
      <c r="L150" s="20">
        <f t="shared" si="91"/>
        <v>9648</v>
      </c>
      <c r="M150" s="20">
        <f t="shared" si="91"/>
        <v>7236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402</v>
      </c>
      <c r="E151" s="20">
        <f t="shared" ref="E151:M151" si="92">E76</f>
        <v>1206</v>
      </c>
      <c r="F151" s="20">
        <f t="shared" si="92"/>
        <v>2010</v>
      </c>
      <c r="G151" s="20">
        <f t="shared" si="92"/>
        <v>1608</v>
      </c>
      <c r="H151" s="20">
        <f t="shared" si="92"/>
        <v>1206</v>
      </c>
      <c r="I151" s="20">
        <f t="shared" si="92"/>
        <v>804</v>
      </c>
      <c r="J151" s="20">
        <f t="shared" si="92"/>
        <v>402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8040</v>
      </c>
      <c r="E152" s="20">
        <f t="shared" ref="E152:M152" si="93">SUM(E149:E151)</f>
        <v>24120</v>
      </c>
      <c r="F152" s="20">
        <f t="shared" si="93"/>
        <v>40200</v>
      </c>
      <c r="G152" s="20">
        <f t="shared" si="93"/>
        <v>36682.5</v>
      </c>
      <c r="H152" s="20">
        <f t="shared" si="93"/>
        <v>33165</v>
      </c>
      <c r="I152" s="20">
        <f t="shared" si="93"/>
        <v>29647.500000000004</v>
      </c>
      <c r="J152" s="20">
        <f t="shared" si="93"/>
        <v>26130.000000000004</v>
      </c>
      <c r="K152" s="20">
        <f t="shared" si="93"/>
        <v>22612.500000000004</v>
      </c>
      <c r="L152" s="20">
        <f t="shared" si="93"/>
        <v>19497.000000000004</v>
      </c>
      <c r="M152" s="20">
        <f t="shared" si="93"/>
        <v>16381.500000000004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1333.4794520547946</v>
      </c>
      <c r="F154" s="20">
        <f t="shared" si="94"/>
        <v>2080.2279452054795</v>
      </c>
      <c r="G154" s="20">
        <f t="shared" si="94"/>
        <v>2596.1244756164388</v>
      </c>
      <c r="H154" s="20">
        <f t="shared" si="94"/>
        <v>2699.9694546410965</v>
      </c>
      <c r="I154" s="20">
        <f t="shared" si="94"/>
        <v>2807.9682328267409</v>
      </c>
      <c r="J154" s="20">
        <f t="shared" si="94"/>
        <v>2920.2869621398104</v>
      </c>
      <c r="K154" s="20">
        <f t="shared" si="94"/>
        <v>3037.0984406254033</v>
      </c>
      <c r="L154" s="20">
        <f t="shared" si="94"/>
        <v>3158.582378250419</v>
      </c>
      <c r="M154" s="20">
        <f t="shared" si="94"/>
        <v>3284.9256733804355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2000.219178082192</v>
      </c>
      <c r="F155" s="20">
        <f t="shared" si="95"/>
        <v>3120.3419178082195</v>
      </c>
      <c r="G155" s="20">
        <f t="shared" si="95"/>
        <v>3894.1867134246581</v>
      </c>
      <c r="H155" s="20">
        <f t="shared" si="95"/>
        <v>4049.9541819616452</v>
      </c>
      <c r="I155" s="20">
        <f t="shared" si="95"/>
        <v>4211.9523492401113</v>
      </c>
      <c r="J155" s="20">
        <f t="shared" si="95"/>
        <v>4380.4304432097151</v>
      </c>
      <c r="K155" s="20">
        <f t="shared" si="95"/>
        <v>4555.6476609381043</v>
      </c>
      <c r="L155" s="20">
        <f t="shared" si="95"/>
        <v>4737.8735673756291</v>
      </c>
      <c r="M155" s="20">
        <f t="shared" si="95"/>
        <v>4927.3885100706539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0</v>
      </c>
      <c r="G156" s="20">
        <f t="shared" ca="1" si="96"/>
        <v>481.79888919042787</v>
      </c>
      <c r="H156" s="20">
        <f t="shared" ca="1" si="96"/>
        <v>1014.1000509009536</v>
      </c>
      <c r="I156" s="20">
        <f t="shared" ca="1" si="96"/>
        <v>1457.3472240124338</v>
      </c>
      <c r="J156" s="20">
        <f t="shared" ca="1" si="96"/>
        <v>5131.3449892671324</v>
      </c>
      <c r="K156" s="20">
        <f t="shared" ca="1" si="96"/>
        <v>15021.483224624737</v>
      </c>
      <c r="L156" s="20">
        <f t="shared" ca="1" si="96"/>
        <v>25127.703437396649</v>
      </c>
      <c r="M156" s="20">
        <f t="shared" ca="1" si="96"/>
        <v>35608.761495479434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3333.6986301369866</v>
      </c>
      <c r="F157" s="20">
        <f t="shared" ca="1" si="97"/>
        <v>5200.5698630136994</v>
      </c>
      <c r="G157" s="20">
        <f t="shared" ca="1" si="97"/>
        <v>6972.1100782315243</v>
      </c>
      <c r="H157" s="20">
        <f t="shared" ca="1" si="97"/>
        <v>7764.0236875036953</v>
      </c>
      <c r="I157" s="20">
        <f t="shared" ca="1" si="97"/>
        <v>8477.2678060792859</v>
      </c>
      <c r="J157" s="20">
        <f t="shared" ca="1" si="97"/>
        <v>12432.062394616658</v>
      </c>
      <c r="K157" s="20">
        <f t="shared" ca="1" si="97"/>
        <v>22614.229326188244</v>
      </c>
      <c r="L157" s="20">
        <f t="shared" ca="1" si="97"/>
        <v>33024.159383022699</v>
      </c>
      <c r="M157" s="20">
        <f t="shared" ca="1" si="97"/>
        <v>43821.075678930523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8040</v>
      </c>
      <c r="E159" s="13">
        <f t="shared" ref="E159:M159" ca="1" si="98">E152+E157</f>
        <v>27453.698630136987</v>
      </c>
      <c r="F159" s="13">
        <f t="shared" ca="1" si="98"/>
        <v>45400.569863013698</v>
      </c>
      <c r="G159" s="13">
        <f t="shared" ca="1" si="98"/>
        <v>43654.610078231526</v>
      </c>
      <c r="H159" s="13">
        <f t="shared" ca="1" si="98"/>
        <v>40929.023687503694</v>
      </c>
      <c r="I159" s="13">
        <f t="shared" ca="1" si="98"/>
        <v>38124.76780607929</v>
      </c>
      <c r="J159" s="13">
        <f t="shared" ca="1" si="98"/>
        <v>38562.06239461666</v>
      </c>
      <c r="K159" s="13">
        <f t="shared" ca="1" si="98"/>
        <v>45226.729326188244</v>
      </c>
      <c r="L159" s="13">
        <f t="shared" ca="1" si="98"/>
        <v>52521.159383022707</v>
      </c>
      <c r="M159" s="13">
        <f t="shared" ca="1" si="98"/>
        <v>60202.575678930531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9">D84</f>
        <v>1608</v>
      </c>
      <c r="E161" s="20">
        <f t="shared" si="99"/>
        <v>4824</v>
      </c>
      <c r="F161" s="20">
        <f t="shared" si="99"/>
        <v>8040</v>
      </c>
      <c r="G161" s="20">
        <f t="shared" si="99"/>
        <v>8040</v>
      </c>
      <c r="H161" s="20">
        <f t="shared" si="99"/>
        <v>8040</v>
      </c>
      <c r="I161" s="20">
        <f t="shared" si="99"/>
        <v>8040</v>
      </c>
      <c r="J161" s="20">
        <f t="shared" si="99"/>
        <v>8040</v>
      </c>
      <c r="K161" s="20">
        <f t="shared" si="99"/>
        <v>8040</v>
      </c>
      <c r="L161" s="20">
        <f t="shared" si="99"/>
        <v>8040</v>
      </c>
      <c r="M161" s="20">
        <f t="shared" si="99"/>
        <v>8040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-403.6926315789471</v>
      </c>
      <c r="E162" s="20">
        <f ca="1">D162+E123+E140</f>
        <v>2817.5805928724239</v>
      </c>
      <c r="F162" s="20">
        <f t="shared" ref="F162:M162" ca="1" si="100">E162+F123+F140</f>
        <v>7875.5896295664961</v>
      </c>
      <c r="G162" s="20">
        <f t="shared" ca="1" si="100"/>
        <v>12218.807386644572</v>
      </c>
      <c r="H162" s="20">
        <f t="shared" ca="1" si="100"/>
        <v>17085.060267646306</v>
      </c>
      <c r="I162" s="20">
        <f t="shared" ca="1" si="100"/>
        <v>22525.933829628681</v>
      </c>
      <c r="J162" s="20">
        <f t="shared" ca="1" si="100"/>
        <v>28575.204419856789</v>
      </c>
      <c r="K162" s="20">
        <f t="shared" ca="1" si="100"/>
        <v>35161.997032437983</v>
      </c>
      <c r="L162" s="20">
        <f t="shared" ca="1" si="100"/>
        <v>42375.437797522427</v>
      </c>
      <c r="M162" s="20">
        <f t="shared" ca="1" si="100"/>
        <v>49972.625230010242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1204.3073684210528</v>
      </c>
      <c r="E163" s="20">
        <f t="shared" ref="E163:M163" ca="1" si="101">SUM(E161:E162)</f>
        <v>7641.5805928724239</v>
      </c>
      <c r="F163" s="20">
        <f t="shared" ca="1" si="101"/>
        <v>15915.589629566497</v>
      </c>
      <c r="G163" s="20">
        <f t="shared" ca="1" si="101"/>
        <v>20258.80738664457</v>
      </c>
      <c r="H163" s="20">
        <f t="shared" ca="1" si="101"/>
        <v>25125.060267646306</v>
      </c>
      <c r="I163" s="20">
        <f t="shared" ca="1" si="101"/>
        <v>30565.933829628681</v>
      </c>
      <c r="J163" s="20">
        <f t="shared" ca="1" si="101"/>
        <v>36615.204419856789</v>
      </c>
      <c r="K163" s="20">
        <f t="shared" ca="1" si="101"/>
        <v>43201.997032437983</v>
      </c>
      <c r="L163" s="20">
        <f t="shared" ca="1" si="101"/>
        <v>50415.437797522427</v>
      </c>
      <c r="M163" s="20">
        <f t="shared" ca="1" si="101"/>
        <v>58012.625230010242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2">D91</f>
        <v>6835.6926315789415</v>
      </c>
      <c r="E165" s="20">
        <f t="shared" ca="1" si="102"/>
        <v>18923.131735894702</v>
      </c>
      <c r="F165" s="20">
        <f t="shared" ca="1" si="102"/>
        <v>28098.161603310218</v>
      </c>
      <c r="G165" s="20">
        <f t="shared" ca="1" si="102"/>
        <v>21665.053041175994</v>
      </c>
      <c r="H165" s="20">
        <f t="shared" ca="1" si="102"/>
        <v>14003.983783429996</v>
      </c>
      <c r="I165" s="20">
        <f t="shared" ca="1" si="102"/>
        <v>5686.8551545661157</v>
      </c>
      <c r="J165" s="20">
        <f t="shared" ca="1" si="102"/>
        <v>0</v>
      </c>
      <c r="K165" s="20">
        <f t="shared" ca="1" si="102"/>
        <v>0</v>
      </c>
      <c r="L165" s="20">
        <f t="shared" ca="1" si="102"/>
        <v>0</v>
      </c>
      <c r="M165" s="20">
        <f t="shared" ca="1" si="102"/>
        <v>0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888.98630136986321</v>
      </c>
      <c r="F166" s="20">
        <f t="shared" si="103"/>
        <v>1386.8186301369865</v>
      </c>
      <c r="G166" s="20">
        <f t="shared" si="103"/>
        <v>1730.7496504109592</v>
      </c>
      <c r="H166" s="20">
        <f t="shared" si="103"/>
        <v>1799.9796364273977</v>
      </c>
      <c r="I166" s="20">
        <f t="shared" si="103"/>
        <v>1871.9788218844938</v>
      </c>
      <c r="J166" s="20">
        <f t="shared" si="103"/>
        <v>1946.8579747598737</v>
      </c>
      <c r="K166" s="20">
        <f t="shared" si="103"/>
        <v>2024.7322937502686</v>
      </c>
      <c r="L166" s="20">
        <f t="shared" si="103"/>
        <v>2105.7215855002792</v>
      </c>
      <c r="M166" s="20">
        <f t="shared" si="103"/>
        <v>2189.9504489202905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8039.9999999999945</v>
      </c>
      <c r="E168" s="13">
        <f t="shared" ref="E168:M168" ca="1" si="104">E163+E165+E166</f>
        <v>27453.698630136991</v>
      </c>
      <c r="F168" s="13">
        <f t="shared" ca="1" si="104"/>
        <v>45400.569863013705</v>
      </c>
      <c r="G168" s="13">
        <f t="shared" ca="1" si="104"/>
        <v>43654.610078231519</v>
      </c>
      <c r="H168" s="13">
        <f t="shared" ca="1" si="104"/>
        <v>40929.023687503701</v>
      </c>
      <c r="I168" s="13">
        <f t="shared" ca="1" si="104"/>
        <v>38124.76780607929</v>
      </c>
      <c r="J168" s="13">
        <f t="shared" ca="1" si="104"/>
        <v>38562.06239461666</v>
      </c>
      <c r="K168" s="13">
        <f t="shared" ca="1" si="104"/>
        <v>45226.729326188251</v>
      </c>
      <c r="L168" s="13">
        <f t="shared" ca="1" si="104"/>
        <v>52521.159383022707</v>
      </c>
      <c r="M168" s="13">
        <f t="shared" ca="1" si="104"/>
        <v>60202.575678930531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-1608.0000000000064</v>
      </c>
      <c r="E173" s="20">
        <f t="shared" ref="E173:M173" ca="1" si="107">E130+E135+E138+E139</f>
        <v>-2410.6816938871489</v>
      </c>
      <c r="F173" s="20">
        <f t="shared" ca="1" si="107"/>
        <v>-1951.497740826484</v>
      </c>
      <c r="G173" s="20">
        <f t="shared" ca="1" si="107"/>
        <v>1567.6033284599471</v>
      </c>
      <c r="H173" s="20">
        <f t="shared" ca="1" si="107"/>
        <v>1748.8643819609588</v>
      </c>
      <c r="I173" s="20">
        <f t="shared" ca="1" si="107"/>
        <v>1803.4655636070747</v>
      </c>
      <c r="J173" s="20">
        <f t="shared" ca="1" si="107"/>
        <v>5186.3154128117258</v>
      </c>
      <c r="K173" s="20">
        <f t="shared" ca="1" si="107"/>
        <v>11536.836388502903</v>
      </c>
      <c r="L173" s="20">
        <f t="shared" ca="1" si="107"/>
        <v>11909.580404043023</v>
      </c>
      <c r="M173" s="20">
        <f t="shared" ca="1" si="107"/>
        <v>12380.35491620474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-1608.0000000000064</v>
      </c>
      <c r="E176" s="20">
        <f t="shared" ref="E176:M176" ca="1" si="110">E173*E175</f>
        <v>-2096.2449512062167</v>
      </c>
      <c r="F176" s="20">
        <f t="shared" ca="1" si="110"/>
        <v>-1475.6126584699314</v>
      </c>
      <c r="G176" s="20">
        <f t="shared" ca="1" si="110"/>
        <v>1030.7246344768291</v>
      </c>
      <c r="H176" s="20">
        <f t="shared" ca="1" si="110"/>
        <v>999.91888648823249</v>
      </c>
      <c r="I176" s="20">
        <f t="shared" ca="1" si="110"/>
        <v>896.64112113705573</v>
      </c>
      <c r="J176" s="20">
        <f t="shared" ca="1" si="110"/>
        <v>2242.1872740599447</v>
      </c>
      <c r="K176" s="20">
        <f t="shared" ca="1" si="110"/>
        <v>4337.1241219708027</v>
      </c>
      <c r="L176" s="20">
        <f t="shared" ca="1" si="110"/>
        <v>3893.2629598452204</v>
      </c>
      <c r="M176" s="20">
        <f t="shared" ca="1" si="110"/>
        <v>3519.2695503934347</v>
      </c>
    </row>
    <row r="178" spans="1:13" x14ac:dyDescent="0.25">
      <c r="A178" s="4" t="s">
        <v>109</v>
      </c>
      <c r="B178" s="32">
        <f ca="1">SUM(D176:M176)</f>
        <v>11739.270938695365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0.41308640809564956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-1608.0000000000064</v>
      </c>
      <c r="E181" s="20">
        <f ca="1">D181+E173</f>
        <v>-4018.6816938871552</v>
      </c>
      <c r="F181" s="20">
        <f t="shared" ref="F181:M181" ca="1" si="111">E181+F173</f>
        <v>-5970.1794347136392</v>
      </c>
      <c r="G181" s="20">
        <f t="shared" ca="1" si="111"/>
        <v>-4402.5761062536922</v>
      </c>
      <c r="H181" s="20">
        <f t="shared" ca="1" si="111"/>
        <v>-2653.7117242927334</v>
      </c>
      <c r="I181" s="20">
        <f t="shared" ca="1" si="111"/>
        <v>-850.24616068565865</v>
      </c>
      <c r="J181" s="20">
        <f t="shared" ca="1" si="111"/>
        <v>4336.0692521260671</v>
      </c>
      <c r="K181" s="20">
        <f t="shared" ca="1" si="111"/>
        <v>15872.905640628971</v>
      </c>
      <c r="L181" s="20">
        <f t="shared" ca="1" si="111"/>
        <v>27782.486044671994</v>
      </c>
      <c r="M181" s="20">
        <f t="shared" ca="1" si="111"/>
        <v>40162.840960876732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-1608.0000000000064</v>
      </c>
      <c r="E182" s="20">
        <f ca="1">D182+E176</f>
        <v>-3704.244951206223</v>
      </c>
      <c r="F182" s="20">
        <f t="shared" ref="F182:M182" ca="1" si="112">E182+F176</f>
        <v>-5179.8576096761544</v>
      </c>
      <c r="G182" s="20">
        <f t="shared" ca="1" si="112"/>
        <v>-4149.1329751993253</v>
      </c>
      <c r="H182" s="20">
        <f t="shared" ca="1" si="112"/>
        <v>-3149.2140887110927</v>
      </c>
      <c r="I182" s="20">
        <f t="shared" ca="1" si="112"/>
        <v>-2252.5729675740367</v>
      </c>
      <c r="J182" s="20">
        <f t="shared" ca="1" si="112"/>
        <v>-10.385693514092054</v>
      </c>
      <c r="K182" s="20">
        <f t="shared" ca="1" si="112"/>
        <v>4326.7384284567106</v>
      </c>
      <c r="L182" s="20">
        <f t="shared" ca="1" si="112"/>
        <v>8220.001388301931</v>
      </c>
      <c r="M182" s="20">
        <f t="shared" ca="1" si="112"/>
        <v>11739.270938695365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Klass-3-01</cp:lastModifiedBy>
  <dcterms:created xsi:type="dcterms:W3CDTF">2021-10-04T15:31:37Z</dcterms:created>
  <dcterms:modified xsi:type="dcterms:W3CDTF">2021-12-05T18:46:14Z</dcterms:modified>
</cp:coreProperties>
</file>